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a.czernik\Desktop\Rezerwa 2020\Excele ze sklepu pakiety przedmiotowe 2020\"/>
    </mc:Choice>
  </mc:AlternateContent>
  <xr:revisionPtr revIDLastSave="0" documentId="13_ncr:1_{0DE43A00-5D0F-413E-99C1-7C2B2ADEB0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a do wyboru" sheetId="1" r:id="rId1"/>
    <sheet name="wybrane produkty - podsumowani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1" l="1"/>
  <c r="H29" i="1" l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G3" i="2" s="1"/>
  <c r="E4" i="1"/>
  <c r="E30" i="1" l="1"/>
  <c r="G4" i="2"/>
  <c r="C3" i="2"/>
  <c r="A3" i="2"/>
  <c r="B3" i="2"/>
  <c r="D3" i="2"/>
  <c r="G5" i="2" l="1"/>
  <c r="D4" i="2"/>
  <c r="A4" i="2"/>
  <c r="C4" i="2"/>
  <c r="E3" i="2"/>
  <c r="E4" i="2" l="1"/>
  <c r="G6" i="2"/>
  <c r="D5" i="2"/>
  <c r="B5" i="2"/>
  <c r="C5" i="2"/>
  <c r="A5" i="2"/>
  <c r="E5" i="2" l="1"/>
  <c r="G7" i="2"/>
  <c r="D6" i="2"/>
  <c r="B6" i="2"/>
  <c r="A6" i="2"/>
  <c r="C6" i="2"/>
  <c r="E6" i="2" l="1"/>
  <c r="G8" i="2"/>
  <c r="D7" i="2"/>
  <c r="B7" i="2"/>
  <c r="C7" i="2"/>
  <c r="A7" i="2"/>
  <c r="E7" i="2" l="1"/>
  <c r="G9" i="2"/>
  <c r="D8" i="2"/>
  <c r="B8" i="2"/>
  <c r="A8" i="2"/>
  <c r="C8" i="2"/>
  <c r="E8" i="2" l="1"/>
  <c r="G10" i="2"/>
  <c r="D9" i="2"/>
  <c r="B9" i="2"/>
  <c r="C9" i="2"/>
  <c r="A9" i="2"/>
  <c r="E9" i="2" l="1"/>
  <c r="G11" i="2"/>
  <c r="D10" i="2"/>
  <c r="B10" i="2"/>
  <c r="A10" i="2"/>
  <c r="C10" i="2"/>
  <c r="E10" i="2" l="1"/>
  <c r="G12" i="2"/>
  <c r="D11" i="2"/>
  <c r="B11" i="2"/>
  <c r="C11" i="2"/>
  <c r="A11" i="2"/>
  <c r="E11" i="2" l="1"/>
  <c r="G13" i="2"/>
  <c r="D12" i="2"/>
  <c r="B12" i="2"/>
  <c r="A12" i="2"/>
  <c r="C12" i="2"/>
  <c r="E12" i="2" l="1"/>
  <c r="G14" i="2"/>
  <c r="D13" i="2"/>
  <c r="B13" i="2"/>
  <c r="C13" i="2"/>
  <c r="A13" i="2"/>
  <c r="E13" i="2" l="1"/>
  <c r="D14" i="2"/>
  <c r="B14" i="2"/>
  <c r="A14" i="2"/>
  <c r="G15" i="2"/>
  <c r="C14" i="2"/>
  <c r="E14" i="2" l="1"/>
  <c r="B15" i="2"/>
  <c r="G16" i="2"/>
  <c r="D15" i="2"/>
  <c r="E15" i="2" s="1"/>
  <c r="A15" i="2"/>
  <c r="C16" i="2" l="1"/>
  <c r="A16" i="2"/>
  <c r="B16" i="2"/>
  <c r="G17" i="2"/>
  <c r="D16" i="2"/>
  <c r="E16" i="2" l="1"/>
  <c r="C17" i="2"/>
  <c r="A17" i="2"/>
  <c r="G18" i="2"/>
  <c r="D17" i="2"/>
  <c r="B17" i="2"/>
  <c r="E17" i="2" l="1"/>
  <c r="C18" i="2"/>
  <c r="A18" i="2"/>
  <c r="B18" i="2"/>
  <c r="G19" i="2"/>
  <c r="D18" i="2"/>
  <c r="E18" i="2" l="1"/>
  <c r="C19" i="2"/>
  <c r="A19" i="2"/>
  <c r="G20" i="2"/>
  <c r="D19" i="2"/>
  <c r="B19" i="2"/>
  <c r="E19" i="2" l="1"/>
  <c r="C20" i="2"/>
  <c r="A20" i="2"/>
  <c r="B20" i="2"/>
  <c r="G21" i="2"/>
  <c r="D20" i="2"/>
  <c r="E20" i="2" l="1"/>
  <c r="C21" i="2"/>
  <c r="A21" i="2"/>
  <c r="G22" i="2"/>
  <c r="D21" i="2"/>
  <c r="B21" i="2"/>
  <c r="E21" i="2" l="1"/>
  <c r="C22" i="2"/>
  <c r="A22" i="2"/>
  <c r="B22" i="2"/>
  <c r="G23" i="2"/>
  <c r="D22" i="2"/>
  <c r="E22" i="2" l="1"/>
  <c r="C23" i="2"/>
  <c r="A23" i="2"/>
  <c r="G24" i="2"/>
  <c r="D23" i="2"/>
  <c r="B23" i="2"/>
  <c r="E23" i="2" l="1"/>
  <c r="C24" i="2"/>
  <c r="A24" i="2"/>
  <c r="B24" i="2"/>
  <c r="G25" i="2"/>
  <c r="D24" i="2"/>
  <c r="E24" i="2" l="1"/>
  <c r="C25" i="2"/>
  <c r="A25" i="2"/>
  <c r="G26" i="2"/>
  <c r="D25" i="2"/>
  <c r="B25" i="2"/>
  <c r="E25" i="2" l="1"/>
  <c r="C26" i="2"/>
  <c r="A26" i="2"/>
  <c r="G27" i="2"/>
  <c r="B26" i="2"/>
  <c r="D26" i="2"/>
  <c r="C27" i="2" l="1"/>
  <c r="A27" i="2"/>
  <c r="G28" i="2"/>
  <c r="D27" i="2"/>
  <c r="B27" i="2"/>
  <c r="E26" i="2"/>
  <c r="C28" i="2" l="1"/>
  <c r="A28" i="2"/>
  <c r="D28" i="2"/>
  <c r="B28" i="2"/>
  <c r="E27" i="2"/>
  <c r="E28" i="2" l="1"/>
  <c r="F2" i="2" s="1"/>
</calcChain>
</file>

<file path=xl/sharedStrings.xml><?xml version="1.0" encoding="utf-8"?>
<sst xmlns="http://schemas.openxmlformats.org/spreadsheetml/2006/main" count="95" uniqueCount="89">
  <si>
    <t>199262 Pakiet Fizyka</t>
  </si>
  <si>
    <t>Kod</t>
  </si>
  <si>
    <t>Nazwa</t>
  </si>
  <si>
    <t>Ilość</t>
  </si>
  <si>
    <t>Cena
brutto</t>
  </si>
  <si>
    <t>Wartość
brutto</t>
  </si>
  <si>
    <t>Opis</t>
  </si>
  <si>
    <t>Zdjęcie</t>
  </si>
  <si>
    <t>354074</t>
  </si>
  <si>
    <t>Ramka do demonstracji pola magnetycznego</t>
  </si>
  <si>
    <t>Plastikowa ramka z białym tłem zawierające proszek magnetyczny w roztworze na bazie wody do prezentowania pola magnetycznego. Kiedy przybliża się magnes, cząsteczki żelaza wewnątrz przyciągają się i łączą w linie, które pokazują wzorce pola magnetycznego. Zawiera parę małych magnesów z bloków ferrytowych i parę magnesów w plastikowych ramkach. # wym. 22,5 x 13 x 1,5 cm</t>
  </si>
  <si>
    <t>354076</t>
  </si>
  <si>
    <t>Zestaw do testowania materiałów magnetycznych</t>
  </si>
  <si>
    <t>Zbiór 20 różnego rodzaju obiektów: magnetycznych i niemagnetycznych; niektóre są dzieciom znane, inne nie, starannie zamknięte w przezroczystych plastikowych pojemnikach. W komplecie 2 magnetyczne różdżki do testowania właściwości magnetycznych. Dobry do pracy indywidualnej i grupowej.
Materiały: muszelki, drewno, plastikowe koraliki, podkładki, sznurek, kreda, pianka, spinacze do papieru, mosiężne śruby, szmatki, papier, pinezki, kamyki, folia aluminiowa, styropian, pióra, klipsy miedziane, gwoździe, stal nierdzewna i ryż .# wym. walizki 22 x 33 x 5 cm</t>
  </si>
  <si>
    <t>571151</t>
  </si>
  <si>
    <t>Przyrząd do demonstracji pola magnetycznego - magnes podkowiasty</t>
  </si>
  <si>
    <t xml:space="preserve">Przyrząd w postaci komory cylindrycznej wypełnionej lepką cieczą i opiłkami żelaza. Posiada otwory do wprowadzania magnesów. Pozwala w widowiskowy sposób zaobserwować rozkład linii pola magnetycznego magnesów stałych.
• wym. 13 x 13 x 13 cm
</t>
  </si>
  <si>
    <t>571152</t>
  </si>
  <si>
    <t>Przyrząd do demonstracji pola magnetycznego - magnesy sztabkowe</t>
  </si>
  <si>
    <t xml:space="preserve">Przyrząd w postaci komory cylindrycznej wypełnionej lepką cieczą i opiłkami żelaza. Posiada otwory do wprowadzania magnesów. Pozwala w widowiskowy sposób zaobserwować rozkład linii pola magnetycznego magnesów stałych. • 2 szt.
• wym. 13 x 13 x 13 cm
</t>
  </si>
  <si>
    <t>571121</t>
  </si>
  <si>
    <t>Magnes neodymowy</t>
  </si>
  <si>
    <t>Magnes neodymowy w kształcie niskiego cylindra o wys. 3 cm i śr. 2 cm, o osiowym kierunku namagnesowania. Wykonany z folii metalowej lub z tworzywa sztucznego.</t>
  </si>
  <si>
    <t>571065</t>
  </si>
  <si>
    <t>Igła magnetyczna</t>
  </si>
  <si>
    <t>Do doświadczeń magnetycznych, testowania pola magnetycznego oraz wyznaczania kierunku • mocowana na podstawie • wykonana z metalu i plastiku • dł. 3 cm</t>
  </si>
  <si>
    <t>571142</t>
  </si>
  <si>
    <t>Maszyna elektrostatyczna Wimshursta</t>
  </si>
  <si>
    <t>Maszyna elektrostatyczna pozwala na otrzymywanie wysokiego napięcia i ładunków elektrycznych o różnych znakach (gromadzone osobno w wysokonapięciowych kondensatorach, tzw. butelkach lejdejskich). Umożliwia przeprowadzenie następujących doświadczeń z zakresu elektrostatyki: iskra i jej własności, fizjologiczne działanie iskry, cieplne działanie iskry, jonizacyjne działanie płomienia, rozmieszczanie ładunków na powierzchni przewodnika, linie sił pola elektrycznego, efekty świetlne w ciemności. • wym. platformy 28 x 18 cm • śr. tarczy 23 cm • wys. 34 cm</t>
  </si>
  <si>
    <t>571147</t>
  </si>
  <si>
    <t>Turbina wodna</t>
  </si>
  <si>
    <t>Działający model turbiny wodnej podłączanej do źródła wody, z transparentną szybą z przodu umożliwiającą obserwację jej pracy. Turbina podłączona jest do małego generatora wytwarzającego prąd, którego działanie (przepływ) widoczne poprzez m.in. świecącą żarówkę, obracające się koło barw i inne elementy obwodu. • wym. 37,8 x 23 x 10 cm</t>
  </si>
  <si>
    <t>571148</t>
  </si>
  <si>
    <t>Wahadło Newtona</t>
  </si>
  <si>
    <t>Wahadło Newtona wykorzystuje i pokazuje zasadę zachowania energii oraz zasadę zachowania pędu. Urządzenie zbudowane jest z kilku stalowych kulek, które stykają się ze sobą. Wszystkie kulki zawieszone są na nitkach. Kulki są jednakowe – mają taką samą wielkość i masę. Wahadło może wykonywać ruch tylko w jednej płaszczyźnie. Odchylenie i puszczenie jednej kulki, która uderzy w rząd kolejnych, spowoduje reakcję ostatniej kulki. Według zasady zachowania energii i pędu, tyle samo kulek odskoczy, ile zostanie odchylonych. Kulki, które będą pośrodku, nie poruszą się. • wym. 12 x 11 x 15 cm • śr. kulki 2 cm</t>
  </si>
  <si>
    <t>571149</t>
  </si>
  <si>
    <t>Elektroskop listkowy złoty</t>
  </si>
  <si>
    <t>Elektroskop listkowy przeznaczony do doświadczeń z elektrostatyki – wykrywania i określania ładunku elektrycznego. Listek jest bardzo czuły, a jego kąt odchylenia zależy od ładunku, który przepłynął z przyłożonego do pręta z kulką obiektu naładowanego elektrycznie, np. pałeczki ebonitowej potartej kawałkiem futra. Elektroskop ma obudowę metalową z zaciskiem laboratoryjnym do przyłączania przewodu uziemiającego na jednej ze ścianek. Pionowy, metalowy pręt ma przyczepiony bardzo czuły złoty listek, a u góry zakończony jest kulką metalową izolowaną od obudowy transparentną półkulą z tworzywa. • wym. obudowy: 15 x 7 cm</t>
  </si>
  <si>
    <t>571155</t>
  </si>
  <si>
    <t>Zestaw kostek do wyznaczania gęstości metali</t>
  </si>
  <si>
    <t xml:space="preserve">Zestaw brył do wyznaczania gęstości ciał służy do demonstrowania i omawiania wzajemnych zależności między masą, objętością i gęstością. • aluminium, cynk, ołów, miedź, mosiądz, żelazo • wym. 1 x 1 x 1 cm, 2 x 2 x 2 cm i 3 x 3 x 3 cm
</t>
  </si>
  <si>
    <t>571156</t>
  </si>
  <si>
    <t>Sprężyna Slinky</t>
  </si>
  <si>
    <t>Służy do demonstracji drgań podłużnych. • stal • śr. 8 cm</t>
  </si>
  <si>
    <t>571157</t>
  </si>
  <si>
    <t>Zestaw do badania prawa Archimedesa</t>
  </si>
  <si>
    <t>Pomoc dydaktyczna umożliwia wytłumaczenie zasady prawa Archimedesa dla ciał zanurzonych w wodzie. W składa zestawu wchodzi:
   • siłomierz
   • blok plastikowy z hakiem 
• plastikowe naczynie wypornościowe, pojemność 250 ml</t>
  </si>
  <si>
    <t>571158</t>
  </si>
  <si>
    <t>Model działania siły bezwładności</t>
  </si>
  <si>
    <t>To klasyczna aparatura do demonstrowania siły bezwładności. Oprzyj kulkę na szczycie podkładki ustawionej na pionowym słupku. Zwolnij sprężynę i usuń podkładkę. Piłka opada na słupek, pozostając w spoczynku, jak gdyby nic się nie stało. • wym. 16,5 x 10,2 x 14,6 cm</t>
  </si>
  <si>
    <t>079205</t>
  </si>
  <si>
    <t>Okresowy układ pierwiastków - fizyczny</t>
  </si>
  <si>
    <t>Ścienna plansza dydaktyczna zawiera wiele informacji o pierwiastkach chemicznych w przejrzystej formie. Informacje zawarte na planszy wykraczają poza zwykły program nauczania przez co wzbogacają i skracają czas szkolenia nauczycieli i uczniów na lekcjach chemii i fizyki.
      •  plansza jednostronna MONO
      •  format 160 x 120 cm
      •  laminowana
      • oprawiona w drewniane wałki z zawieszką</t>
  </si>
  <si>
    <t>817085</t>
  </si>
  <si>
    <t>Plansza dydaktyczna - podstawowe wzory fizyczne</t>
  </si>
  <si>
    <t>Plansza dydaktyczna drukowana na kartonie kredowym o gramaturze 250 g. Ofoliowana i wyposażona w listwy metalowe i zawieszkę. • wym. 70 x 100 cm</t>
  </si>
  <si>
    <t>404001</t>
  </si>
  <si>
    <t>Zestaw elektroniczny 100</t>
  </si>
  <si>
    <t>Zestawy elektroniczne Boffin w prosty i zabawny sposób pomogą w nauce praw fizyki i umożliwią zrozumienie zasad działania układów elektronicznych. Pozwalają na tworzenie setek różnych projektów układów elektronicznych, w tym także opracowywanie własnych projektów. Elementy zestawów są łatwe do zamontowania i zdemontowania oraz mogą być łączone z elementami z innych zestawów Boffin. Poszczególne typy elementów oznaczono różnymi kolorami dla łatwiejszej orientacji. Zestawy zawierają szczegółowy poradnik na DVD, który opisuje funkcję każdego projektu i ilustruje położenie wszystkich elementów potrzebnych do zbudowania danego układu elektronicznego. Dostępne zestawy pozwalają na stworzenie 100, 300, 500 lub 750 różnych projektów.
	Zestaw zawiera 31 elementów: • Podkładka o wym. 27,8 x 19,8 cm, 1 szt. • Przewód el. z 1 połączeniem, 3 szt. • Przewód el. z 2 połączeniami, 6 szt. • Przewód el. z 3 połączeniami, 3 szt. • Przewód el. z 4 połączeniami, 1 szt. • Przewód el. z 5 połączeniami, 1 szt. • Przewód el. z 6 połączeniami, 1 szt. • Układ dźwiękowy, 1 szt. • Przełącznik, 1 szt. • Przełącznik z przyciskiem, 1 szt. • Opornik światłoczuły, 1 szt. • Czerwona dioda LED, 1 szt. • Żarówka 3V z oprawką, 1 szt. • Uchwyt na baterie AA, 1 szt. • Głośnik, 1 szt. • Układ scalony Muzyka, 1 szt. • Układ scalony Alarm, 1 szt. • Układ scalony Kosmiczna bitwa, 1 szt. • Silnik ze śmigłem, 1 szt. • Opornik 100  , 1 szt. • Drut łączący (czarny), 1 szt. • Drut łączący (czerwony), 1 szt.</t>
  </si>
  <si>
    <t>571081</t>
  </si>
  <si>
    <t>Miernik cyfrowy</t>
  </si>
  <si>
    <t xml:space="preserve">Uniwersalny miernik cyfrowy umożliwia pomiar różnych wielkości fizycznych, takich jak: temperatura, częstotliwość, napięcie i natężenie prądu stałego i przemiennego, rezystancja/opór i pojemność elektryczna przedmiotu, przez który płynie prąd.
Parametry pomiaru:
• napięcie prądu stałego (DCV): 200mV/2/20/200/600V (± 0,5%)
• napięcie prądu przemiennego (ACV): 20/200/600V (± 1,0%)
• natężenie prądu stałego (DCA): 20uA/20/200mA/10A (± 1,8%)
• natężenie prądu przemiennego (ACA): 200mA/10A (± 2,0%)
• rezystancja/opór elektryczny: 200 /2/20/200k /2/20/200M  (± 1,0%)
• pojemność elektryczna: 2n/20n/200n/2u/20uF (± 4,0%)
• częstotliwość: 2k- 200kHz (± 3,0%)
• temperatura: -20   do 1000   (± 2,0%).
Właściwości miernika:
• wym. 12,4 x 6,9 x 1,9 • wym. wyświetlacza LCD: 4,2 x 1,5 cm • wskaźnik niskiego poziomu baterii • zabezpieczenie przed przeciążeniem • test diody test tranzystorów • test ciągłości • test LOGIC • automatyczne wyłączanie • Zapamiętywanie pomiarów • zasilanie: jedna bateria 9V 6F22.
Zestaw zawiera:
• cyfrowy miernik uniwersalny,
• zestaw przewodów, 
• instrukcję obsługi.
</t>
  </si>
  <si>
    <t>571078</t>
  </si>
  <si>
    <t>Kompas śr. 5 cm</t>
  </si>
  <si>
    <t>Kompas z kółeczkiem do przywieszenia, z zamykaną obudową z
instrumentami celowniczymi. Komora kompasu z igłą magnetyczną wypełniona olejem mineralnym tłumiącym drgania • śr. 5 cm.</t>
  </si>
  <si>
    <t>571066</t>
  </si>
  <si>
    <t>Krążek Newtona</t>
  </si>
  <si>
    <t>Koło podzielone na sektory o barwach tęczy. Wprawione w szybki ruch obrotowy przybiera kolor biały. Doświadczenie ilustruje zasadę działania wielu urządzeń, np. telewizorów kolorowych, monitorów komputerowych. • mocowany na podstawie  • wykonany z drewna, plastiku i metalu • śr. krążka 23 cm • wym. podstawy 24 x 43 cm.</t>
  </si>
  <si>
    <t>571127</t>
  </si>
  <si>
    <t>Zestaw soczewek ze stojakiem</t>
  </si>
  <si>
    <t>Zestaw 6 różnych soczewek szklanych, każda soczewka o śr. 50 mm. Soczewki umieszczone są w drewnianym, zamykanym pudełku z miękkimi przegródkami na każdą soczewkę. Dołączony drewniany stojak służy do stabilnego umieszczania w nim soczewek podczas prezentacji oraz doświadczeń i eksperymentów szkolnych. Stojak można też wykorzystywać do soczewek o innej średnicy. • długość ogniskowej soczewek: -100, +100, -150, +150, -200 i +200 mm • wym. stojaka: 11,5 x 5 z 15 cm</t>
  </si>
  <si>
    <t>127014</t>
  </si>
  <si>
    <t>Zestaw sprężyn metalowych</t>
  </si>
  <si>
    <t xml:space="preserve">Zestaw metalowych sprężyn w plastikowym pudełku. Skład zestawu:
• 15 szt. sprężyna naciskowa 20,5 x 5,5 mm (Dł. x O) 
• 10 szt. sprężyna naciskowa 30 x 10,5 mm (Dł. x O) 
• 8 szt. sprężyna naciskowa 66 x 10,8 mm (Dł. x O) 
• 6 szt. sprężyna naciskowa 28,5 x 10,5 mm (Dł. x O) 
• 5 szt. sprężyna naciskowa 33 x 14,2 mm (Dł. x O) 
• 10 szt. sprężyna naciągowa  20 x 7 mm (Dł. x O) 
• 10 szt. sprężyna naciągowa 39 x 5,5 mm (Dł. x O) 
• 10 szt. sprężyna naciągowa 22,5 x 6,3 mm (Dł. x O) 
• 8 szt. sprężyna naciągowa 28 x 7,5 mm (Dł. x O) 
• 5 szt. sprężyna naciągowa 49 x 7 mm (Dł.. x O) 
• 3 szt. sprężyna naciągowa 44,6 x 9 mm (Dł. x O). 
</t>
  </si>
  <si>
    <t>571118</t>
  </si>
  <si>
    <t>Oprawka do żarówek</t>
  </si>
  <si>
    <t>Plastikowa oprawka z gniazdem na żarówkę E10 (śr. 10 mm). • wym. 7,4 x 3,4 x 2,2 cm.</t>
  </si>
  <si>
    <t>571068</t>
  </si>
  <si>
    <t>Zestaw siłomierzy 6 szt.</t>
  </si>
  <si>
    <t>Siłomierze sprężynowe z metalowymi haczykami do zawieszenia siłomierza i do zawieszania ciężarków • obudowa z plastiku • skala
wyrażona w niutonach • 6 szt. (1, 2, 5, 10, 20, 50 N).</t>
  </si>
  <si>
    <t>571128</t>
  </si>
  <si>
    <t>Pryzmat szklany - trójkątny</t>
  </si>
  <si>
    <t>Pryzmat szklany, trójkątny, równoboczny o lekko sfazowanych krawędziach. Doskonały do przeprowadzania doświadczeń fizycznych z zakresu optyki, także wykraczających poza podstawowy eksperyment, jakim w szkole jest demonstracja rozszczepiania światła. Używając pryzmatów można badać załamanie promienia świetlnego w pryzmacie i innych ośrodkach, całkowite wewnętrzne odbicie, czy też określać kąt graniczny. • kąty 60° • wym. 3,8 x 3,8 x 3,8 cm</t>
  </si>
  <si>
    <t>841153</t>
  </si>
  <si>
    <t>Silniczek elektryczny</t>
  </si>
  <si>
    <t>Silniczek prądu stałego umieszczony jest na podstawie z tworzywa sztucznego, wyposażonej w dwa gniazda bananowe do podłączania źródła zasilania. Może posłużyć jako element składowy przy budowie obwodów elektrycznych lub indywidualny moduł w doświadczeniach z elektrycznością. Oś silniczka dodatkowo posiada trójbarwną tarczę, ułatwiającą ocenę jego ruchu obrotowego. Do zasilania może posłużyć zarówno zasilacz prądu stałego, jak i bateria lub zestaw baterii połączonych szeregowo, o napięciu wyjściowym 4,5 V. • wym. całkowite: 8 x 6,5 x 3,5 cm</t>
  </si>
  <si>
    <t>Wybrane produkty</t>
  </si>
  <si>
    <t>Wartość całkowita 
wybranych produktów:</t>
  </si>
  <si>
    <r>
      <t>Dotyczy zwiększenia części oświatowej subwencji ogólnej z 0,4% rezerwy w roku 2020 z tytułu dofinansowania w zakresie wyposażenia w pomoce dydaktyczne niezbedna do realizacji podstawy programowej z przedmiotów przyrodniczych w publicznych szkołach podstawowych</t>
    </r>
    <r>
      <rPr>
        <b/>
        <u/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Szanowni Państwo, 
zapraszamy do skorzystania z bogatej oferty na wyposażenie sal szkolnych w pomoce dydaktyczne dedykowanej w ramach rezerwy oświatowej. 
Decydując się na wybrany produkt prosimy o wpisanie odpowiedniej ilości w kolumnie pod nazwą "Ilość". 
W drugim arkuszu tego pliku o nazwie "wybrane produkty - podsumowanie" automatycznie wyświetli się Państwu kalkulacja wybranych produktów.</t>
    </r>
    <r>
      <rPr>
        <b/>
        <u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  <charset val="238"/>
      </rPr>
      <t>Do wniosku - załącznik nr 4, należy dołączyć wykaz pomocy dydaktycznych - załącznik nr 4a zakupionych w roku bieżącym lub planowanych do zakupienia odrębnie dla każdej szkoły i do każdego przedmiotu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</si>
</sst>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3.5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/>
    <xf numFmtId="0" fontId="0" fillId="0" borderId="1" xfId="0" quotePrefix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0" fillId="0" borderId="3" xfId="0" applyNumberFormat="1" applyFill="1" applyBorder="1" applyAlignment="1" applyProtection="1">
      <alignment horizontal="left" vertical="top" wrapText="1"/>
    </xf>
    <xf numFmtId="49" fontId="0" fillId="0" borderId="4" xfId="0" applyNumberForma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3</xdr:row>
      <xdr:rowOff>133350</xdr:rowOff>
    </xdr:from>
    <xdr:to>
      <xdr:col>6</xdr:col>
      <xdr:colOff>1247775</xdr:colOff>
      <xdr:row>3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0067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4</xdr:row>
      <xdr:rowOff>133350</xdr:rowOff>
    </xdr:from>
    <xdr:to>
      <xdr:col>6</xdr:col>
      <xdr:colOff>1247775</xdr:colOff>
      <xdr:row>4</xdr:row>
      <xdr:rowOff>1276350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4645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5</xdr:row>
      <xdr:rowOff>133350</xdr:rowOff>
    </xdr:from>
    <xdr:to>
      <xdr:col>6</xdr:col>
      <xdr:colOff>1247775</xdr:colOff>
      <xdr:row>5</xdr:row>
      <xdr:rowOff>1276350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59340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6</xdr:row>
      <xdr:rowOff>133350</xdr:rowOff>
    </xdr:from>
    <xdr:to>
      <xdr:col>6</xdr:col>
      <xdr:colOff>1247775</xdr:colOff>
      <xdr:row>6</xdr:row>
      <xdr:rowOff>1276350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7439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7</xdr:row>
      <xdr:rowOff>133350</xdr:rowOff>
    </xdr:from>
    <xdr:to>
      <xdr:col>6</xdr:col>
      <xdr:colOff>1247775</xdr:colOff>
      <xdr:row>7</xdr:row>
      <xdr:rowOff>1276350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8963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8</xdr:row>
      <xdr:rowOff>133350</xdr:rowOff>
    </xdr:from>
    <xdr:to>
      <xdr:col>6</xdr:col>
      <xdr:colOff>1247775</xdr:colOff>
      <xdr:row>8</xdr:row>
      <xdr:rowOff>1276350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0487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9</xdr:row>
      <xdr:rowOff>133350</xdr:rowOff>
    </xdr:from>
    <xdr:to>
      <xdr:col>6</xdr:col>
      <xdr:colOff>1247775</xdr:colOff>
      <xdr:row>9</xdr:row>
      <xdr:rowOff>1276350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2011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10</xdr:row>
      <xdr:rowOff>133350</xdr:rowOff>
    </xdr:from>
    <xdr:to>
      <xdr:col>6</xdr:col>
      <xdr:colOff>1247775</xdr:colOff>
      <xdr:row>10</xdr:row>
      <xdr:rowOff>1276350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3535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11</xdr:row>
      <xdr:rowOff>133350</xdr:rowOff>
    </xdr:from>
    <xdr:to>
      <xdr:col>6</xdr:col>
      <xdr:colOff>1247775</xdr:colOff>
      <xdr:row>11</xdr:row>
      <xdr:rowOff>1276350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5059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12</xdr:row>
      <xdr:rowOff>133350</xdr:rowOff>
    </xdr:from>
    <xdr:to>
      <xdr:col>6</xdr:col>
      <xdr:colOff>1247775</xdr:colOff>
      <xdr:row>12</xdr:row>
      <xdr:rowOff>1276350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6583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13</xdr:row>
      <xdr:rowOff>133350</xdr:rowOff>
    </xdr:from>
    <xdr:to>
      <xdr:col>6</xdr:col>
      <xdr:colOff>1247775</xdr:colOff>
      <xdr:row>13</xdr:row>
      <xdr:rowOff>1276350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8107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14</xdr:row>
      <xdr:rowOff>133350</xdr:rowOff>
    </xdr:from>
    <xdr:to>
      <xdr:col>6</xdr:col>
      <xdr:colOff>1247775</xdr:colOff>
      <xdr:row>14</xdr:row>
      <xdr:rowOff>1276350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19631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15</xdr:row>
      <xdr:rowOff>133350</xdr:rowOff>
    </xdr:from>
    <xdr:to>
      <xdr:col>6</xdr:col>
      <xdr:colOff>1247775</xdr:colOff>
      <xdr:row>15</xdr:row>
      <xdr:rowOff>1276350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1155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16</xdr:row>
      <xdr:rowOff>133350</xdr:rowOff>
    </xdr:from>
    <xdr:to>
      <xdr:col>6</xdr:col>
      <xdr:colOff>1247775</xdr:colOff>
      <xdr:row>16</xdr:row>
      <xdr:rowOff>1276350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2679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17</xdr:row>
      <xdr:rowOff>133350</xdr:rowOff>
    </xdr:from>
    <xdr:to>
      <xdr:col>6</xdr:col>
      <xdr:colOff>1247775</xdr:colOff>
      <xdr:row>17</xdr:row>
      <xdr:rowOff>1276350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4203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18</xdr:row>
      <xdr:rowOff>133350</xdr:rowOff>
    </xdr:from>
    <xdr:to>
      <xdr:col>6</xdr:col>
      <xdr:colOff>1247775</xdr:colOff>
      <xdr:row>18</xdr:row>
      <xdr:rowOff>1276350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5727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19</xdr:row>
      <xdr:rowOff>133350</xdr:rowOff>
    </xdr:from>
    <xdr:to>
      <xdr:col>6</xdr:col>
      <xdr:colOff>1247775</xdr:colOff>
      <xdr:row>19</xdr:row>
      <xdr:rowOff>1276350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7251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20</xdr:row>
      <xdr:rowOff>133350</xdr:rowOff>
    </xdr:from>
    <xdr:to>
      <xdr:col>6</xdr:col>
      <xdr:colOff>1247775</xdr:colOff>
      <xdr:row>20</xdr:row>
      <xdr:rowOff>1276350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28775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21</xdr:row>
      <xdr:rowOff>133350</xdr:rowOff>
    </xdr:from>
    <xdr:to>
      <xdr:col>6</xdr:col>
      <xdr:colOff>1247775</xdr:colOff>
      <xdr:row>21</xdr:row>
      <xdr:rowOff>1276350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0299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22</xdr:row>
      <xdr:rowOff>133350</xdr:rowOff>
    </xdr:from>
    <xdr:to>
      <xdr:col>6</xdr:col>
      <xdr:colOff>1247775</xdr:colOff>
      <xdr:row>22</xdr:row>
      <xdr:rowOff>1276350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1823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23</xdr:row>
      <xdr:rowOff>133350</xdr:rowOff>
    </xdr:from>
    <xdr:to>
      <xdr:col>6</xdr:col>
      <xdr:colOff>1247775</xdr:colOff>
      <xdr:row>23</xdr:row>
      <xdr:rowOff>1276350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3347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24</xdr:row>
      <xdr:rowOff>133350</xdr:rowOff>
    </xdr:from>
    <xdr:to>
      <xdr:col>6</xdr:col>
      <xdr:colOff>1247775</xdr:colOff>
      <xdr:row>24</xdr:row>
      <xdr:rowOff>1276350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4871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25</xdr:row>
      <xdr:rowOff>133350</xdr:rowOff>
    </xdr:from>
    <xdr:to>
      <xdr:col>6</xdr:col>
      <xdr:colOff>1247775</xdr:colOff>
      <xdr:row>25</xdr:row>
      <xdr:rowOff>1276350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6395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26</xdr:row>
      <xdr:rowOff>133350</xdr:rowOff>
    </xdr:from>
    <xdr:to>
      <xdr:col>6</xdr:col>
      <xdr:colOff>1247775</xdr:colOff>
      <xdr:row>26</xdr:row>
      <xdr:rowOff>1276350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7919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27</xdr:row>
      <xdr:rowOff>133350</xdr:rowOff>
    </xdr:from>
    <xdr:to>
      <xdr:col>6</xdr:col>
      <xdr:colOff>1247775</xdr:colOff>
      <xdr:row>27</xdr:row>
      <xdr:rowOff>1276350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39443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28</xdr:row>
      <xdr:rowOff>133350</xdr:rowOff>
    </xdr:from>
    <xdr:to>
      <xdr:col>6</xdr:col>
      <xdr:colOff>1247775</xdr:colOff>
      <xdr:row>28</xdr:row>
      <xdr:rowOff>1276350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409670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activeCell="E29" sqref="A4:E29"/>
    </sheetView>
  </sheetViews>
  <sheetFormatPr defaultColWidth="9.140625" defaultRowHeight="15"/>
  <cols>
    <col min="1" max="1" width="9.140625" style="8"/>
    <col min="2" max="2" width="25" style="8" customWidth="1"/>
    <col min="3" max="3" width="7.85546875" style="8" customWidth="1"/>
    <col min="4" max="5" width="9.140625" style="9"/>
    <col min="6" max="6" width="78.28515625" style="8" customWidth="1"/>
    <col min="7" max="7" width="20.7109375" style="8" customWidth="1"/>
    <col min="8" max="8" width="9" style="10" hidden="1" customWidth="1"/>
    <col min="9" max="9" width="18.42578125" style="8" customWidth="1"/>
    <col min="10" max="16384" width="9.140625" style="8"/>
  </cols>
  <sheetData>
    <row r="1" spans="1:8" ht="33.75" customHeight="1">
      <c r="A1" s="26" t="s">
        <v>0</v>
      </c>
      <c r="B1" s="26"/>
      <c r="C1" s="26"/>
      <c r="D1" s="26"/>
      <c r="E1" s="26"/>
      <c r="F1" s="26"/>
      <c r="G1" s="26"/>
    </row>
    <row r="2" spans="1:8" ht="163.5" customHeight="1">
      <c r="A2" s="27" t="s">
        <v>88</v>
      </c>
      <c r="B2" s="28"/>
      <c r="C2" s="28"/>
      <c r="D2" s="28"/>
      <c r="E2" s="28"/>
      <c r="F2" s="28"/>
      <c r="G2" s="29"/>
    </row>
    <row r="3" spans="1:8" ht="30">
      <c r="A3" s="11" t="s">
        <v>1</v>
      </c>
      <c r="B3" s="11" t="s">
        <v>2</v>
      </c>
      <c r="C3" s="11" t="s">
        <v>3</v>
      </c>
      <c r="D3" s="12" t="s">
        <v>4</v>
      </c>
      <c r="E3" s="12" t="s">
        <v>5</v>
      </c>
      <c r="F3" s="11" t="s">
        <v>6</v>
      </c>
      <c r="G3" s="11" t="s">
        <v>7</v>
      </c>
    </row>
    <row r="4" spans="1:8" ht="129" customHeight="1">
      <c r="A4" s="13" t="s">
        <v>8</v>
      </c>
      <c r="B4" s="13" t="s">
        <v>9</v>
      </c>
      <c r="C4" s="13">
        <v>1</v>
      </c>
      <c r="D4" s="14">
        <v>199.9</v>
      </c>
      <c r="E4" s="14">
        <f>D4*C4</f>
        <v>199.9</v>
      </c>
      <c r="F4" s="15" t="s">
        <v>10</v>
      </c>
      <c r="G4" s="15"/>
      <c r="H4" s="10" t="b">
        <f>C4&gt;0</f>
        <v>1</v>
      </c>
    </row>
    <row r="5" spans="1:8" ht="120">
      <c r="A5" s="13" t="s">
        <v>11</v>
      </c>
      <c r="B5" s="13" t="s">
        <v>12</v>
      </c>
      <c r="C5" s="13">
        <v>1</v>
      </c>
      <c r="D5" s="14">
        <v>169.9</v>
      </c>
      <c r="E5" s="14">
        <f t="shared" ref="E5:E29" si="0">D5*C5</f>
        <v>169.9</v>
      </c>
      <c r="F5" s="15" t="s">
        <v>13</v>
      </c>
      <c r="G5" s="15"/>
      <c r="H5" s="10" t="b">
        <f t="shared" ref="H5:H29" si="1">C5&gt;0</f>
        <v>1</v>
      </c>
    </row>
    <row r="6" spans="1:8" ht="118.5" customHeight="1">
      <c r="A6" s="13" t="s">
        <v>14</v>
      </c>
      <c r="B6" s="13" t="s">
        <v>15</v>
      </c>
      <c r="C6" s="13">
        <v>1</v>
      </c>
      <c r="D6" s="14">
        <v>229.9</v>
      </c>
      <c r="E6" s="14">
        <f t="shared" si="0"/>
        <v>229.9</v>
      </c>
      <c r="F6" s="15" t="s">
        <v>16</v>
      </c>
      <c r="G6" s="15"/>
      <c r="H6" s="10" t="b">
        <f t="shared" si="1"/>
        <v>1</v>
      </c>
    </row>
    <row r="7" spans="1:8" ht="120" customHeight="1">
      <c r="A7" s="13" t="s">
        <v>17</v>
      </c>
      <c r="B7" s="13" t="s">
        <v>18</v>
      </c>
      <c r="C7" s="13">
        <v>1</v>
      </c>
      <c r="D7" s="14">
        <v>199.9</v>
      </c>
      <c r="E7" s="14">
        <f t="shared" si="0"/>
        <v>199.9</v>
      </c>
      <c r="F7" s="15" t="s">
        <v>19</v>
      </c>
      <c r="G7" s="15"/>
      <c r="H7" s="10" t="b">
        <f t="shared" si="1"/>
        <v>1</v>
      </c>
    </row>
    <row r="8" spans="1:8" ht="120" customHeight="1">
      <c r="A8" s="16" t="s">
        <v>20</v>
      </c>
      <c r="B8" s="13" t="s">
        <v>21</v>
      </c>
      <c r="C8" s="13">
        <v>1</v>
      </c>
      <c r="D8" s="14">
        <v>3.5</v>
      </c>
      <c r="E8" s="14">
        <f t="shared" si="0"/>
        <v>3.5</v>
      </c>
      <c r="F8" s="15" t="s">
        <v>22</v>
      </c>
      <c r="G8" s="15"/>
      <c r="H8" s="10" t="b">
        <f t="shared" si="1"/>
        <v>1</v>
      </c>
    </row>
    <row r="9" spans="1:8" ht="120" customHeight="1">
      <c r="A9" s="16" t="s">
        <v>23</v>
      </c>
      <c r="B9" s="13" t="s">
        <v>24</v>
      </c>
      <c r="C9" s="13">
        <v>1</v>
      </c>
      <c r="D9" s="14">
        <v>15.9</v>
      </c>
      <c r="E9" s="14">
        <f t="shared" si="0"/>
        <v>15.9</v>
      </c>
      <c r="F9" s="15" t="s">
        <v>25</v>
      </c>
      <c r="G9" s="15"/>
      <c r="H9" s="10" t="b">
        <f t="shared" si="1"/>
        <v>1</v>
      </c>
    </row>
    <row r="10" spans="1:8" ht="120" customHeight="1">
      <c r="A10" s="13" t="s">
        <v>26</v>
      </c>
      <c r="B10" s="13" t="s">
        <v>27</v>
      </c>
      <c r="C10" s="13">
        <v>1</v>
      </c>
      <c r="D10" s="14">
        <v>279.89999999999998</v>
      </c>
      <c r="E10" s="14">
        <f t="shared" si="0"/>
        <v>279.89999999999998</v>
      </c>
      <c r="F10" s="15" t="s">
        <v>28</v>
      </c>
      <c r="G10" s="15"/>
      <c r="H10" s="10" t="b">
        <f t="shared" si="1"/>
        <v>1</v>
      </c>
    </row>
    <row r="11" spans="1:8" ht="120" customHeight="1">
      <c r="A11" s="13" t="s">
        <v>29</v>
      </c>
      <c r="B11" s="13" t="s">
        <v>30</v>
      </c>
      <c r="C11" s="13">
        <v>1</v>
      </c>
      <c r="D11" s="14">
        <v>219.9</v>
      </c>
      <c r="E11" s="14">
        <f t="shared" si="0"/>
        <v>219.9</v>
      </c>
      <c r="F11" s="15" t="s">
        <v>31</v>
      </c>
      <c r="G11" s="15"/>
      <c r="H11" s="10" t="b">
        <f t="shared" si="1"/>
        <v>1</v>
      </c>
    </row>
    <row r="12" spans="1:8" ht="120" customHeight="1">
      <c r="A12" s="13" t="s">
        <v>32</v>
      </c>
      <c r="B12" s="13" t="s">
        <v>33</v>
      </c>
      <c r="C12" s="13">
        <v>1</v>
      </c>
      <c r="D12" s="14">
        <v>89.9</v>
      </c>
      <c r="E12" s="14">
        <f t="shared" si="0"/>
        <v>89.9</v>
      </c>
      <c r="F12" s="15" t="s">
        <v>34</v>
      </c>
      <c r="G12" s="15"/>
      <c r="H12" s="10" t="b">
        <f t="shared" si="1"/>
        <v>1</v>
      </c>
    </row>
    <row r="13" spans="1:8" ht="120" customHeight="1">
      <c r="A13" s="13" t="s">
        <v>35</v>
      </c>
      <c r="B13" s="13" t="s">
        <v>36</v>
      </c>
      <c r="C13" s="13">
        <v>1</v>
      </c>
      <c r="D13" s="14">
        <v>99.9</v>
      </c>
      <c r="E13" s="14">
        <f t="shared" si="0"/>
        <v>99.9</v>
      </c>
      <c r="F13" s="15" t="s">
        <v>37</v>
      </c>
      <c r="G13" s="15"/>
      <c r="H13" s="10" t="b">
        <f t="shared" si="1"/>
        <v>1</v>
      </c>
    </row>
    <row r="14" spans="1:8" ht="120" customHeight="1">
      <c r="A14" s="13" t="s">
        <v>38</v>
      </c>
      <c r="B14" s="13" t="s">
        <v>39</v>
      </c>
      <c r="C14" s="13">
        <v>1</v>
      </c>
      <c r="D14" s="14">
        <v>199.9</v>
      </c>
      <c r="E14" s="14">
        <f t="shared" si="0"/>
        <v>199.9</v>
      </c>
      <c r="F14" s="15" t="s">
        <v>40</v>
      </c>
      <c r="G14" s="15"/>
      <c r="H14" s="10" t="b">
        <f t="shared" si="1"/>
        <v>1</v>
      </c>
    </row>
    <row r="15" spans="1:8" ht="120" customHeight="1">
      <c r="A15" s="13" t="s">
        <v>41</v>
      </c>
      <c r="B15" s="13" t="s">
        <v>42</v>
      </c>
      <c r="C15" s="13">
        <v>1</v>
      </c>
      <c r="D15" s="14">
        <v>99.9</v>
      </c>
      <c r="E15" s="14">
        <f t="shared" si="0"/>
        <v>99.9</v>
      </c>
      <c r="F15" s="15" t="s">
        <v>43</v>
      </c>
      <c r="G15" s="15"/>
      <c r="H15" s="10" t="b">
        <f t="shared" si="1"/>
        <v>1</v>
      </c>
    </row>
    <row r="16" spans="1:8" ht="120" customHeight="1">
      <c r="A16" s="13" t="s">
        <v>44</v>
      </c>
      <c r="B16" s="13" t="s">
        <v>45</v>
      </c>
      <c r="C16" s="13">
        <v>1</v>
      </c>
      <c r="D16" s="14">
        <v>79.900000000000006</v>
      </c>
      <c r="E16" s="14">
        <f t="shared" si="0"/>
        <v>79.900000000000006</v>
      </c>
      <c r="F16" s="15" t="s">
        <v>46</v>
      </c>
      <c r="G16" s="15"/>
      <c r="H16" s="10" t="b">
        <f t="shared" si="1"/>
        <v>1</v>
      </c>
    </row>
    <row r="17" spans="1:9" ht="120" customHeight="1">
      <c r="A17" s="13" t="s">
        <v>47</v>
      </c>
      <c r="B17" s="13" t="s">
        <v>48</v>
      </c>
      <c r="C17" s="13">
        <v>1</v>
      </c>
      <c r="D17" s="14">
        <v>69.900000000000006</v>
      </c>
      <c r="E17" s="14">
        <f t="shared" si="0"/>
        <v>69.900000000000006</v>
      </c>
      <c r="F17" s="15" t="s">
        <v>49</v>
      </c>
      <c r="G17" s="15"/>
      <c r="H17" s="10" t="b">
        <f t="shared" si="1"/>
        <v>1</v>
      </c>
    </row>
    <row r="18" spans="1:9" ht="120" customHeight="1">
      <c r="A18" s="13" t="s">
        <v>50</v>
      </c>
      <c r="B18" s="13" t="s">
        <v>51</v>
      </c>
      <c r="C18" s="13">
        <v>1</v>
      </c>
      <c r="D18" s="14">
        <v>299.89999999999998</v>
      </c>
      <c r="E18" s="14">
        <f t="shared" si="0"/>
        <v>299.89999999999998</v>
      </c>
      <c r="F18" s="15" t="s">
        <v>52</v>
      </c>
      <c r="G18" s="15"/>
      <c r="H18" s="10" t="b">
        <f t="shared" si="1"/>
        <v>1</v>
      </c>
    </row>
    <row r="19" spans="1:9" ht="120" customHeight="1">
      <c r="A19" s="13" t="s">
        <v>53</v>
      </c>
      <c r="B19" s="13" t="s">
        <v>54</v>
      </c>
      <c r="C19" s="13">
        <v>1</v>
      </c>
      <c r="D19" s="14">
        <v>49.9</v>
      </c>
      <c r="E19" s="14">
        <f t="shared" si="0"/>
        <v>49.9</v>
      </c>
      <c r="F19" s="15" t="s">
        <v>55</v>
      </c>
      <c r="G19" s="15"/>
      <c r="H19" s="10" t="b">
        <f t="shared" si="1"/>
        <v>1</v>
      </c>
    </row>
    <row r="20" spans="1:9" ht="120" customHeight="1">
      <c r="A20" s="16" t="s">
        <v>56</v>
      </c>
      <c r="B20" s="13" t="s">
        <v>57</v>
      </c>
      <c r="C20" s="13">
        <v>1</v>
      </c>
      <c r="D20" s="14">
        <v>159.9</v>
      </c>
      <c r="E20" s="14">
        <f t="shared" si="0"/>
        <v>159.9</v>
      </c>
      <c r="F20" s="15" t="s">
        <v>58</v>
      </c>
      <c r="G20" s="15"/>
      <c r="H20" s="10" t="b">
        <f t="shared" si="1"/>
        <v>1</v>
      </c>
    </row>
    <row r="21" spans="1:9" ht="120" customHeight="1">
      <c r="A21" s="16" t="s">
        <v>59</v>
      </c>
      <c r="B21" s="13" t="s">
        <v>60</v>
      </c>
      <c r="C21" s="13">
        <v>1</v>
      </c>
      <c r="D21" s="14">
        <v>39.9</v>
      </c>
      <c r="E21" s="14">
        <f t="shared" si="0"/>
        <v>39.9</v>
      </c>
      <c r="F21" s="15" t="s">
        <v>61</v>
      </c>
      <c r="G21" s="15"/>
      <c r="H21" s="10" t="b">
        <f t="shared" si="1"/>
        <v>1</v>
      </c>
    </row>
    <row r="22" spans="1:9" ht="120" customHeight="1">
      <c r="A22" s="18" t="s">
        <v>62</v>
      </c>
      <c r="B22" s="19" t="s">
        <v>63</v>
      </c>
      <c r="C22" s="19">
        <v>1</v>
      </c>
      <c r="D22" s="20">
        <v>29.9</v>
      </c>
      <c r="E22" s="20">
        <f t="shared" si="0"/>
        <v>29.9</v>
      </c>
      <c r="F22" s="15" t="s">
        <v>64</v>
      </c>
      <c r="G22" s="15"/>
      <c r="H22" s="21" t="b">
        <f t="shared" si="1"/>
        <v>1</v>
      </c>
      <c r="I22" s="22"/>
    </row>
    <row r="23" spans="1:9" ht="120" customHeight="1">
      <c r="A23" s="16" t="s">
        <v>65</v>
      </c>
      <c r="B23" s="13" t="s">
        <v>66</v>
      </c>
      <c r="C23" s="13">
        <v>1</v>
      </c>
      <c r="D23" s="14">
        <v>169.9</v>
      </c>
      <c r="E23" s="14">
        <f t="shared" si="0"/>
        <v>169.9</v>
      </c>
      <c r="F23" s="15" t="s">
        <v>67</v>
      </c>
      <c r="G23" s="15"/>
      <c r="H23" s="10" t="b">
        <f t="shared" si="1"/>
        <v>1</v>
      </c>
    </row>
    <row r="24" spans="1:9" ht="120" customHeight="1">
      <c r="A24" s="13" t="s">
        <v>68</v>
      </c>
      <c r="B24" s="13" t="s">
        <v>69</v>
      </c>
      <c r="C24" s="13">
        <v>1</v>
      </c>
      <c r="D24" s="14">
        <v>69.900000000000006</v>
      </c>
      <c r="E24" s="14">
        <f t="shared" si="0"/>
        <v>69.900000000000006</v>
      </c>
      <c r="F24" s="15" t="s">
        <v>70</v>
      </c>
      <c r="G24" s="15"/>
      <c r="H24" s="10" t="b">
        <f t="shared" si="1"/>
        <v>1</v>
      </c>
    </row>
    <row r="25" spans="1:9" ht="120" customHeight="1">
      <c r="A25" s="18" t="s">
        <v>71</v>
      </c>
      <c r="B25" s="19" t="s">
        <v>72</v>
      </c>
      <c r="C25" s="19">
        <v>1</v>
      </c>
      <c r="D25" s="20">
        <v>249.9</v>
      </c>
      <c r="E25" s="20">
        <f t="shared" si="0"/>
        <v>249.9</v>
      </c>
      <c r="F25" s="15" t="s">
        <v>73</v>
      </c>
      <c r="G25" s="15"/>
      <c r="H25" s="21" t="b">
        <f t="shared" si="1"/>
        <v>1</v>
      </c>
      <c r="I25" s="22"/>
    </row>
    <row r="26" spans="1:9" ht="120" customHeight="1">
      <c r="A26" s="16" t="s">
        <v>74</v>
      </c>
      <c r="B26" s="13" t="s">
        <v>75</v>
      </c>
      <c r="C26" s="13">
        <v>1</v>
      </c>
      <c r="D26" s="14">
        <v>3.9</v>
      </c>
      <c r="E26" s="14">
        <f t="shared" si="0"/>
        <v>3.9</v>
      </c>
      <c r="F26" s="15" t="s">
        <v>76</v>
      </c>
      <c r="G26" s="15"/>
      <c r="H26" s="10" t="b">
        <f t="shared" si="1"/>
        <v>1</v>
      </c>
    </row>
    <row r="27" spans="1:9" ht="120" customHeight="1">
      <c r="A27" s="16" t="s">
        <v>77</v>
      </c>
      <c r="B27" s="13" t="s">
        <v>78</v>
      </c>
      <c r="C27" s="13">
        <v>1</v>
      </c>
      <c r="D27" s="14">
        <v>59.9</v>
      </c>
      <c r="E27" s="14">
        <f t="shared" si="0"/>
        <v>59.9</v>
      </c>
      <c r="F27" s="15" t="s">
        <v>79</v>
      </c>
      <c r="G27" s="15"/>
      <c r="H27" s="10" t="b">
        <f t="shared" si="1"/>
        <v>1</v>
      </c>
    </row>
    <row r="28" spans="1:9" ht="120" customHeight="1">
      <c r="A28" s="13" t="s">
        <v>80</v>
      </c>
      <c r="B28" s="13" t="s">
        <v>81</v>
      </c>
      <c r="C28" s="13">
        <v>1</v>
      </c>
      <c r="D28" s="14">
        <v>39.9</v>
      </c>
      <c r="E28" s="14">
        <f t="shared" si="0"/>
        <v>39.9</v>
      </c>
      <c r="F28" s="15" t="s">
        <v>82</v>
      </c>
      <c r="G28" s="15"/>
      <c r="H28" s="10" t="b">
        <f t="shared" si="1"/>
        <v>1</v>
      </c>
    </row>
    <row r="29" spans="1:9" ht="120" customHeight="1">
      <c r="A29" s="16" t="s">
        <v>83</v>
      </c>
      <c r="B29" s="13" t="s">
        <v>84</v>
      </c>
      <c r="C29" s="13">
        <v>1</v>
      </c>
      <c r="D29" s="14">
        <v>139.9</v>
      </c>
      <c r="E29" s="14">
        <f t="shared" si="0"/>
        <v>139.9</v>
      </c>
      <c r="F29" s="15" t="s">
        <v>85</v>
      </c>
      <c r="G29" s="15"/>
      <c r="H29" s="10" t="b">
        <f t="shared" si="1"/>
        <v>1</v>
      </c>
    </row>
    <row r="30" spans="1:9">
      <c r="A30" s="13"/>
      <c r="B30" s="13"/>
      <c r="C30" s="13"/>
      <c r="D30" s="25"/>
      <c r="E30" s="14">
        <f>SUM(E4:E29)</f>
        <v>3271.0000000000018</v>
      </c>
      <c r="F30" s="13"/>
      <c r="H30" s="10" t="e">
        <f>#REF!&gt;0</f>
        <v>#REF!</v>
      </c>
    </row>
  </sheetData>
  <mergeCells count="2">
    <mergeCell ref="A1:G1"/>
    <mergeCell ref="A2:G2"/>
  </mergeCells>
  <pageMargins left="0.69930555555555596" right="0.69930555555555596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6" workbookViewId="0">
      <selection activeCell="B23" sqref="B23"/>
    </sheetView>
  </sheetViews>
  <sheetFormatPr defaultColWidth="9" defaultRowHeight="15"/>
  <cols>
    <col min="2" max="2" width="63.7109375" customWidth="1"/>
    <col min="4" max="5" width="9.140625" style="24"/>
    <col min="6" max="6" width="29.7109375" customWidth="1"/>
    <col min="7" max="7" width="9" hidden="1" customWidth="1"/>
  </cols>
  <sheetData>
    <row r="1" spans="1:7" ht="69" customHeight="1">
      <c r="A1" s="30" t="s">
        <v>86</v>
      </c>
      <c r="B1" s="30"/>
      <c r="C1" s="30"/>
      <c r="D1" s="30"/>
      <c r="E1" s="30"/>
      <c r="F1" s="1" t="s">
        <v>87</v>
      </c>
    </row>
    <row r="2" spans="1:7" ht="30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  <c r="F2" s="6">
        <f ca="1">SUM(E3:E912)</f>
        <v>3271.0000000000018</v>
      </c>
    </row>
    <row r="3" spans="1:7">
      <c r="A3" s="7" t="str">
        <f ca="1">IF($G3="","--",INDEX('lista do wyboru'!$A$4:$E$135,$G3,1))</f>
        <v>354074</v>
      </c>
      <c r="B3" s="7" t="str">
        <f ca="1">IF($G3="","--",INDEX('lista do wyboru'!$B$4:$E$135,$G3,1))</f>
        <v>Ramka do demonstracji pola magnetycznego</v>
      </c>
      <c r="C3" s="7">
        <f ca="1">IF($G3="","--",INDEX('lista do wyboru'!$C$4:$E$135,$G3,1))</f>
        <v>1</v>
      </c>
      <c r="D3" s="23">
        <f ca="1">IF($G3="","--",INDEX('lista do wyboru'!$D$4:$E$135,$G3,1))</f>
        <v>199.9</v>
      </c>
      <c r="E3" s="23">
        <f ca="1">IF(C3="--",0,D3*C3)</f>
        <v>199.9</v>
      </c>
      <c r="G3">
        <f ca="1">IF(FALSE=ISERROR(MATCH(TRUE,OFFSET('lista do wyboru'!$H$4:$H$136,G2,0),0)),G2+MATCH(TRUE,OFFSET('lista do wyboru'!$H$4:$H$136,G2,0),0),"")</f>
        <v>1</v>
      </c>
    </row>
    <row r="4" spans="1:7">
      <c r="A4" s="7" t="str">
        <f ca="1">IF($G4="","--",INDEX('lista do wyboru'!$A$4:$E$135,$G4,1))</f>
        <v>354076</v>
      </c>
      <c r="B4" s="7" t="s">
        <v>12</v>
      </c>
      <c r="C4" s="7">
        <f ca="1">IF($G4="","--",INDEX('lista do wyboru'!$C$4:$E$135,$G4,1))</f>
        <v>1</v>
      </c>
      <c r="D4" s="23">
        <f ca="1">IF($G4="","--",INDEX('lista do wyboru'!$D$4:$E$135,$G4,1))</f>
        <v>169.9</v>
      </c>
      <c r="E4" s="23">
        <f t="shared" ref="E4:E28" ca="1" si="0">IF(C4="--",0,D4*C4)</f>
        <v>169.9</v>
      </c>
      <c r="G4">
        <f ca="1">IF(FALSE=ISERROR(MATCH(TRUE,OFFSET('lista do wyboru'!$H$4:$H$136,G3,0),0)),G3+MATCH(TRUE,OFFSET('lista do wyboru'!$H$4:$H$136,G3,0),0),"")</f>
        <v>2</v>
      </c>
    </row>
    <row r="5" spans="1:7">
      <c r="A5" s="7" t="str">
        <f ca="1">IF($G5="","--",INDEX('lista do wyboru'!$A$4:$E$135,$G5,1))</f>
        <v>571151</v>
      </c>
      <c r="B5" s="7" t="str">
        <f ca="1">IF($G5="","--",INDEX('lista do wyboru'!$B$4:$E$135,$G5,1))</f>
        <v>Przyrząd do demonstracji pola magnetycznego - magnes podkowiasty</v>
      </c>
      <c r="C5" s="7">
        <f ca="1">IF($G5="","--",INDEX('lista do wyboru'!$C$4:$E$135,$G5,1))</f>
        <v>1</v>
      </c>
      <c r="D5" s="23">
        <f ca="1">IF($G5="","--",INDEX('lista do wyboru'!$D$4:$E$135,$G5,1))</f>
        <v>229.9</v>
      </c>
      <c r="E5" s="23">
        <f t="shared" ca="1" si="0"/>
        <v>229.9</v>
      </c>
      <c r="G5">
        <f ca="1">IF(FALSE=ISERROR(MATCH(TRUE,OFFSET('lista do wyboru'!$H$4:$H$136,G4,0),0)),G4+MATCH(TRUE,OFFSET('lista do wyboru'!$H$4:$H$136,G4,0),0),"")</f>
        <v>3</v>
      </c>
    </row>
    <row r="6" spans="1:7">
      <c r="A6" s="7" t="str">
        <f ca="1">IF($G6="","--",INDEX('lista do wyboru'!$A$4:$E$135,$G6,1))</f>
        <v>571152</v>
      </c>
      <c r="B6" s="7" t="str">
        <f ca="1">IF($G6="","--",INDEX('lista do wyboru'!$B$4:$E$135,$G6,1))</f>
        <v>Przyrząd do demonstracji pola magnetycznego - magnesy sztabkowe</v>
      </c>
      <c r="C6" s="7">
        <f ca="1">IF($G6="","--",INDEX('lista do wyboru'!$C$4:$E$135,$G6,1))</f>
        <v>1</v>
      </c>
      <c r="D6" s="23">
        <f ca="1">IF($G6="","--",INDEX('lista do wyboru'!$D$4:$E$135,$G6,1))</f>
        <v>199.9</v>
      </c>
      <c r="E6" s="23">
        <f t="shared" ca="1" si="0"/>
        <v>199.9</v>
      </c>
      <c r="G6">
        <f ca="1">IF(FALSE=ISERROR(MATCH(TRUE,OFFSET('lista do wyboru'!$H$4:$H$136,G5,0),0)),G5+MATCH(TRUE,OFFSET('lista do wyboru'!$H$4:$H$136,G5,0),0),"")</f>
        <v>4</v>
      </c>
    </row>
    <row r="7" spans="1:7">
      <c r="A7" s="17" t="str">
        <f ca="1">IF($G7="","--",INDEX('lista do wyboru'!$A$4:$E$135,$G7,1))</f>
        <v>571121</v>
      </c>
      <c r="B7" s="7" t="str">
        <f ca="1">IF($G7="","--",INDEX('lista do wyboru'!$B$4:$E$135,$G7,1))</f>
        <v>Magnes neodymowy</v>
      </c>
      <c r="C7" s="7">
        <f ca="1">IF($G7="","--",INDEX('lista do wyboru'!$C$4:$E$135,$G7,1))</f>
        <v>1</v>
      </c>
      <c r="D7" s="23">
        <f ca="1">IF($G7="","--",INDEX('lista do wyboru'!$D$4:$E$135,$G7,1))</f>
        <v>3.5</v>
      </c>
      <c r="E7" s="23">
        <f t="shared" ca="1" si="0"/>
        <v>3.5</v>
      </c>
      <c r="G7">
        <f ca="1">IF(FALSE=ISERROR(MATCH(TRUE,OFFSET('lista do wyboru'!$H$4:$H$136,G6,0),0)),G6+MATCH(TRUE,OFFSET('lista do wyboru'!$H$4:$H$136,G6,0),0),"")</f>
        <v>5</v>
      </c>
    </row>
    <row r="8" spans="1:7">
      <c r="A8" s="17" t="str">
        <f ca="1">IF($G8="","--",INDEX('lista do wyboru'!$A$4:$E$135,$G8,1))</f>
        <v>571065</v>
      </c>
      <c r="B8" s="7" t="str">
        <f ca="1">IF($G8="","--",INDEX('lista do wyboru'!$B$4:$E$135,$G8,1))</f>
        <v>Igła magnetyczna</v>
      </c>
      <c r="C8" s="7">
        <f ca="1">IF($G8="","--",INDEX('lista do wyboru'!$C$4:$E$135,$G8,1))</f>
        <v>1</v>
      </c>
      <c r="D8" s="23">
        <f ca="1">IF($G8="","--",INDEX('lista do wyboru'!$D$4:$E$135,$G8,1))</f>
        <v>15.9</v>
      </c>
      <c r="E8" s="23">
        <f t="shared" ca="1" si="0"/>
        <v>15.9</v>
      </c>
      <c r="G8">
        <f ca="1">IF(FALSE=ISERROR(MATCH(TRUE,OFFSET('lista do wyboru'!$H$4:$H$136,G7,0),0)),G7+MATCH(TRUE,OFFSET('lista do wyboru'!$H$4:$H$136,G7,0),0),"")</f>
        <v>6</v>
      </c>
    </row>
    <row r="9" spans="1:7">
      <c r="A9" s="7" t="str">
        <f ca="1">IF($G9="","--",INDEX('lista do wyboru'!$A$4:$E$135,$G9,1))</f>
        <v>571142</v>
      </c>
      <c r="B9" s="7" t="str">
        <f ca="1">IF($G9="","--",INDEX('lista do wyboru'!$B$4:$E$135,$G9,1))</f>
        <v>Maszyna elektrostatyczna Wimshursta</v>
      </c>
      <c r="C9" s="7">
        <f ca="1">IF($G9="","--",INDEX('lista do wyboru'!$C$4:$E$135,$G9,1))</f>
        <v>1</v>
      </c>
      <c r="D9" s="23">
        <f ca="1">IF($G9="","--",INDEX('lista do wyboru'!$D$4:$E$135,$G9,1))</f>
        <v>279.89999999999998</v>
      </c>
      <c r="E9" s="23">
        <f t="shared" ca="1" si="0"/>
        <v>279.89999999999998</v>
      </c>
      <c r="G9">
        <f ca="1">IF(FALSE=ISERROR(MATCH(TRUE,OFFSET('lista do wyboru'!$H$4:$H$136,G8,0),0)),G8+MATCH(TRUE,OFFSET('lista do wyboru'!$H$4:$H$136,G8,0),0),"")</f>
        <v>7</v>
      </c>
    </row>
    <row r="10" spans="1:7">
      <c r="A10" s="7" t="str">
        <f ca="1">IF($G10="","--",INDEX('lista do wyboru'!$A$4:$E$135,$G10,1))</f>
        <v>571147</v>
      </c>
      <c r="B10" s="7" t="str">
        <f ca="1">IF($G10="","--",INDEX('lista do wyboru'!$B$4:$E$135,$G10,1))</f>
        <v>Turbina wodna</v>
      </c>
      <c r="C10" s="7">
        <f ca="1">IF($G10="","--",INDEX('lista do wyboru'!$C$4:$E$135,$G10,1))</f>
        <v>1</v>
      </c>
      <c r="D10" s="23">
        <f ca="1">IF($G10="","--",INDEX('lista do wyboru'!$D$4:$E$135,$G10,1))</f>
        <v>219.9</v>
      </c>
      <c r="E10" s="23">
        <f t="shared" ca="1" si="0"/>
        <v>219.9</v>
      </c>
      <c r="G10">
        <f ca="1">IF(FALSE=ISERROR(MATCH(TRUE,OFFSET('lista do wyboru'!$H$4:$H$136,G9,0),0)),G9+MATCH(TRUE,OFFSET('lista do wyboru'!$H$4:$H$136,G9,0),0),"")</f>
        <v>8</v>
      </c>
    </row>
    <row r="11" spans="1:7">
      <c r="A11" s="7" t="str">
        <f ca="1">IF($G11="","--",INDEX('lista do wyboru'!$A$4:$E$135,$G11,1))</f>
        <v>571148</v>
      </c>
      <c r="B11" s="7" t="str">
        <f ca="1">IF($G11="","--",INDEX('lista do wyboru'!$B$4:$E$135,$G11,1))</f>
        <v>Wahadło Newtona</v>
      </c>
      <c r="C11" s="7">
        <f ca="1">IF($G11="","--",INDEX('lista do wyboru'!$C$4:$E$135,$G11,1))</f>
        <v>1</v>
      </c>
      <c r="D11" s="23">
        <f ca="1">IF($G11="","--",INDEX('lista do wyboru'!$D$4:$E$135,$G11,1))</f>
        <v>89.9</v>
      </c>
      <c r="E11" s="23">
        <f t="shared" ca="1" si="0"/>
        <v>89.9</v>
      </c>
      <c r="G11">
        <f ca="1">IF(FALSE=ISERROR(MATCH(TRUE,OFFSET('lista do wyboru'!$H$4:$H$136,G10,0),0)),G10+MATCH(TRUE,OFFSET('lista do wyboru'!$H$4:$H$136,G10,0),0),"")</f>
        <v>9</v>
      </c>
    </row>
    <row r="12" spans="1:7">
      <c r="A12" s="7" t="str">
        <f ca="1">IF($G12="","--",INDEX('lista do wyboru'!$A$4:$E$135,$G12,1))</f>
        <v>571149</v>
      </c>
      <c r="B12" s="7" t="str">
        <f ca="1">IF($G12="","--",INDEX('lista do wyboru'!$B$4:$E$135,$G12,1))</f>
        <v>Elektroskop listkowy złoty</v>
      </c>
      <c r="C12" s="7">
        <f ca="1">IF($G12="","--",INDEX('lista do wyboru'!$C$4:$E$135,$G12,1))</f>
        <v>1</v>
      </c>
      <c r="D12" s="23">
        <f ca="1">IF($G12="","--",INDEX('lista do wyboru'!$D$4:$E$135,$G12,1))</f>
        <v>99.9</v>
      </c>
      <c r="E12" s="23">
        <f t="shared" ca="1" si="0"/>
        <v>99.9</v>
      </c>
      <c r="G12">
        <f ca="1">IF(FALSE=ISERROR(MATCH(TRUE,OFFSET('lista do wyboru'!$H$4:$H$136,G11,0),0)),G11+MATCH(TRUE,OFFSET('lista do wyboru'!$H$4:$H$136,G11,0),0),"")</f>
        <v>10</v>
      </c>
    </row>
    <row r="13" spans="1:7">
      <c r="A13" s="7" t="str">
        <f ca="1">IF($G13="","--",INDEX('lista do wyboru'!$A$4:$E$135,$G13,1))</f>
        <v>571155</v>
      </c>
      <c r="B13" s="7" t="str">
        <f ca="1">IF($G13="","--",INDEX('lista do wyboru'!$B$4:$E$135,$G13,1))</f>
        <v>Zestaw kostek do wyznaczania gęstości metali</v>
      </c>
      <c r="C13" s="7">
        <f ca="1">IF($G13="","--",INDEX('lista do wyboru'!$C$4:$E$135,$G13,1))</f>
        <v>1</v>
      </c>
      <c r="D13" s="23">
        <f ca="1">IF($G13="","--",INDEX('lista do wyboru'!$D$4:$E$135,$G13,1))</f>
        <v>199.9</v>
      </c>
      <c r="E13" s="23">
        <f t="shared" ca="1" si="0"/>
        <v>199.9</v>
      </c>
      <c r="G13">
        <f ca="1">IF(FALSE=ISERROR(MATCH(TRUE,OFFSET('lista do wyboru'!$H$4:$H$136,G12,0),0)),G12+MATCH(TRUE,OFFSET('lista do wyboru'!$H$4:$H$136,G12,0),0),"")</f>
        <v>11</v>
      </c>
    </row>
    <row r="14" spans="1:7">
      <c r="A14" s="7" t="str">
        <f ca="1">IF($G14="","--",INDEX('lista do wyboru'!$A$4:$E$135,$G14,1))</f>
        <v>571156</v>
      </c>
      <c r="B14" s="7" t="str">
        <f ca="1">IF($G14="","--",INDEX('lista do wyboru'!$B$4:$E$135,$G14,1))</f>
        <v>Sprężyna Slinky</v>
      </c>
      <c r="C14" s="7">
        <f ca="1">IF($G14="","--",INDEX('lista do wyboru'!$C$4:$E$135,$G14,1))</f>
        <v>1</v>
      </c>
      <c r="D14" s="23">
        <f ca="1">IF($G14="","--",INDEX('lista do wyboru'!$D$4:$E$135,$G14,1))</f>
        <v>99.9</v>
      </c>
      <c r="E14" s="23">
        <f t="shared" ca="1" si="0"/>
        <v>99.9</v>
      </c>
      <c r="G14">
        <f ca="1">IF(FALSE=ISERROR(MATCH(TRUE,OFFSET('lista do wyboru'!$H$4:$H$136,G13,0),0)),G13+MATCH(TRUE,OFFSET('lista do wyboru'!$H$4:$H$136,G13,0),0),"")</f>
        <v>12</v>
      </c>
    </row>
    <row r="15" spans="1:7">
      <c r="A15" s="7" t="str">
        <f ca="1">IF($G15="","--",INDEX('lista do wyboru'!$A$4:$E$135,$G15,1))</f>
        <v>571157</v>
      </c>
      <c r="B15" s="7" t="str">
        <f ca="1">IF($G15="","--",INDEX('lista do wyboru'!$B$4:$E$135,$G15,1))</f>
        <v>Zestaw do badania prawa Archimedesa</v>
      </c>
      <c r="C15" s="7">
        <v>1</v>
      </c>
      <c r="D15" s="23">
        <f ca="1">IF($G15="","--",INDEX('lista do wyboru'!$D$4:$E$135,$G15,1))</f>
        <v>79.900000000000006</v>
      </c>
      <c r="E15" s="23">
        <f t="shared" ca="1" si="0"/>
        <v>79.900000000000006</v>
      </c>
      <c r="G15">
        <f ca="1">IF(FALSE=ISERROR(MATCH(TRUE,OFFSET('lista do wyboru'!$H$4:$H$136,G14,0),0)),G14+MATCH(TRUE,OFFSET('lista do wyboru'!$H$4:$H$136,G14,0),0),"")</f>
        <v>13</v>
      </c>
    </row>
    <row r="16" spans="1:7">
      <c r="A16" s="7" t="str">
        <f ca="1">IF($G16="","--",INDEX('lista do wyboru'!$A$4:$E$135,$G16,1))</f>
        <v>571158</v>
      </c>
      <c r="B16" s="7" t="str">
        <f ca="1">IF($G16="","--",INDEX('lista do wyboru'!$B$4:$E$135,$G16,1))</f>
        <v>Model działania siły bezwładności</v>
      </c>
      <c r="C16" s="7">
        <f ca="1">IF($G16="","--",INDEX('lista do wyboru'!$C$4:$E$135,$G16,1))</f>
        <v>1</v>
      </c>
      <c r="D16" s="23">
        <f ca="1">IF($G16="","--",INDEX('lista do wyboru'!$D$4:$E$135,$G16,1))</f>
        <v>69.900000000000006</v>
      </c>
      <c r="E16" s="23">
        <f t="shared" ca="1" si="0"/>
        <v>69.900000000000006</v>
      </c>
      <c r="G16">
        <f ca="1">IF(FALSE=ISERROR(MATCH(TRUE,OFFSET('lista do wyboru'!$H$4:$H$136,G15,0),0)),G15+MATCH(TRUE,OFFSET('lista do wyboru'!$H$4:$H$136,G15,0),0),"")</f>
        <v>14</v>
      </c>
    </row>
    <row r="17" spans="1:7">
      <c r="A17" s="7" t="str">
        <f ca="1">IF($G17="","--",INDEX('lista do wyboru'!$A$4:$E$135,$G17,1))</f>
        <v>079205</v>
      </c>
      <c r="B17" s="7" t="str">
        <f ca="1">IF($G17="","--",INDEX('lista do wyboru'!$B$4:$E$135,$G17,1))</f>
        <v>Okresowy układ pierwiastków - fizyczny</v>
      </c>
      <c r="C17" s="7">
        <f ca="1">IF($G17="","--",INDEX('lista do wyboru'!$C$4:$E$135,$G17,1))</f>
        <v>1</v>
      </c>
      <c r="D17" s="23">
        <f ca="1">IF($G17="","--",INDEX('lista do wyboru'!$D$4:$E$135,$G17,1))</f>
        <v>299.89999999999998</v>
      </c>
      <c r="E17" s="23">
        <f t="shared" ca="1" si="0"/>
        <v>299.89999999999998</v>
      </c>
      <c r="G17">
        <f ca="1">IF(FALSE=ISERROR(MATCH(TRUE,OFFSET('lista do wyboru'!$H$4:$H$136,G16,0),0)),G16+MATCH(TRUE,OFFSET('lista do wyboru'!$H$4:$H$136,G16,0),0),"")</f>
        <v>15</v>
      </c>
    </row>
    <row r="18" spans="1:7">
      <c r="A18" s="7" t="str">
        <f ca="1">IF($G18="","--",INDEX('lista do wyboru'!$A$4:$E$135,$G18,1))</f>
        <v>817085</v>
      </c>
      <c r="B18" s="7" t="str">
        <f ca="1">IF($G18="","--",INDEX('lista do wyboru'!$B$4:$E$135,$G18,1))</f>
        <v>Plansza dydaktyczna - podstawowe wzory fizyczne</v>
      </c>
      <c r="C18" s="7">
        <f ca="1">IF($G18="","--",INDEX('lista do wyboru'!$C$4:$E$135,$G18,1))</f>
        <v>1</v>
      </c>
      <c r="D18" s="23">
        <f ca="1">IF($G18="","--",INDEX('lista do wyboru'!$D$4:$E$135,$G18,1))</f>
        <v>49.9</v>
      </c>
      <c r="E18" s="23">
        <f t="shared" ca="1" si="0"/>
        <v>49.9</v>
      </c>
      <c r="G18">
        <f ca="1">IF(FALSE=ISERROR(MATCH(TRUE,OFFSET('lista do wyboru'!$H$4:$H$136,G17,0),0)),G17+MATCH(TRUE,OFFSET('lista do wyboru'!$H$4:$H$136,G17,0),0),"")</f>
        <v>16</v>
      </c>
    </row>
    <row r="19" spans="1:7">
      <c r="A19" s="17" t="str">
        <f ca="1">IF($G19="","--",INDEX('lista do wyboru'!$A$4:$E$135,$G19,1))</f>
        <v>404001</v>
      </c>
      <c r="B19" s="7" t="str">
        <f ca="1">IF($G19="","--",INDEX('lista do wyboru'!$B$4:$E$135,$G19,1))</f>
        <v>Zestaw elektroniczny 100</v>
      </c>
      <c r="C19" s="7">
        <f ca="1">IF($G19="","--",INDEX('lista do wyboru'!$C$4:$E$135,$G19,1))</f>
        <v>1</v>
      </c>
      <c r="D19" s="23">
        <f ca="1">IF($G19="","--",INDEX('lista do wyboru'!$D$4:$E$135,$G19,1))</f>
        <v>159.9</v>
      </c>
      <c r="E19" s="23">
        <f t="shared" ca="1" si="0"/>
        <v>159.9</v>
      </c>
      <c r="G19">
        <f ca="1">IF(FALSE=ISERROR(MATCH(TRUE,OFFSET('lista do wyboru'!$H$4:$H$136,G18,0),0)),G18+MATCH(TRUE,OFFSET('lista do wyboru'!$H$4:$H$136,G18,0),0),"")</f>
        <v>17</v>
      </c>
    </row>
    <row r="20" spans="1:7">
      <c r="A20" s="17" t="str">
        <f ca="1">IF($G20="","--",INDEX('lista do wyboru'!$A$4:$E$135,$G20,1))</f>
        <v>571081</v>
      </c>
      <c r="B20" s="7" t="str">
        <f ca="1">IF($G20="","--",INDEX('lista do wyboru'!$B$4:$E$135,$G20,1))</f>
        <v>Miernik cyfrowy</v>
      </c>
      <c r="C20" s="7">
        <f ca="1">IF($G20="","--",INDEX('lista do wyboru'!$C$4:$E$135,$G20,1))</f>
        <v>1</v>
      </c>
      <c r="D20" s="23">
        <f ca="1">IF($G20="","--",INDEX('lista do wyboru'!$D$4:$E$135,$G20,1))</f>
        <v>39.9</v>
      </c>
      <c r="E20" s="23">
        <f t="shared" ca="1" si="0"/>
        <v>39.9</v>
      </c>
      <c r="G20">
        <f ca="1">IF(FALSE=ISERROR(MATCH(TRUE,OFFSET('lista do wyboru'!$H$4:$H$136,G19,0),0)),G19+MATCH(TRUE,OFFSET('lista do wyboru'!$H$4:$H$136,G19,0),0),"")</f>
        <v>18</v>
      </c>
    </row>
    <row r="21" spans="1:7">
      <c r="A21" s="17" t="str">
        <f ca="1">IF($G21="","--",INDEX('lista do wyboru'!$A$4:$E$135,$G21,1))</f>
        <v>571078</v>
      </c>
      <c r="B21" s="7" t="str">
        <f ca="1">IF($G21="","--",INDEX('lista do wyboru'!$B$4:$E$135,$G21,1))</f>
        <v>Kompas śr. 5 cm</v>
      </c>
      <c r="C21" s="7">
        <f ca="1">IF($G21="","--",INDEX('lista do wyboru'!$C$4:$E$135,$G21,1))</f>
        <v>1</v>
      </c>
      <c r="D21" s="23">
        <f ca="1">IF($G21="","--",INDEX('lista do wyboru'!$D$4:$E$135,$G21,1))</f>
        <v>29.9</v>
      </c>
      <c r="E21" s="23">
        <f t="shared" ca="1" si="0"/>
        <v>29.9</v>
      </c>
      <c r="G21">
        <f ca="1">IF(FALSE=ISERROR(MATCH(TRUE,OFFSET('lista do wyboru'!$H$4:$H$136,G20,0),0)),G20+MATCH(TRUE,OFFSET('lista do wyboru'!$H$4:$H$136,G20,0),0),"")</f>
        <v>19</v>
      </c>
    </row>
    <row r="22" spans="1:7">
      <c r="A22" s="17" t="str">
        <f ca="1">IF($G22="","--",INDEX('lista do wyboru'!$A$4:$E$135,$G22,1))</f>
        <v>571066</v>
      </c>
      <c r="B22" s="7" t="str">
        <f ca="1">IF($G22="","--",INDEX('lista do wyboru'!$B$4:$E$135,$G22,1))</f>
        <v>Krążek Newtona</v>
      </c>
      <c r="C22" s="7">
        <f ca="1">IF($G22="","--",INDEX('lista do wyboru'!$C$4:$E$135,$G22,1))</f>
        <v>1</v>
      </c>
      <c r="D22" s="23">
        <f ca="1">IF($G22="","--",INDEX('lista do wyboru'!$D$4:$E$135,$G22,1))</f>
        <v>169.9</v>
      </c>
      <c r="E22" s="23">
        <f t="shared" ca="1" si="0"/>
        <v>169.9</v>
      </c>
      <c r="G22">
        <f ca="1">IF(FALSE=ISERROR(MATCH(TRUE,OFFSET('lista do wyboru'!$H$4:$H$136,G21,0),0)),G21+MATCH(TRUE,OFFSET('lista do wyboru'!$H$4:$H$136,G21,0),0),"")</f>
        <v>20</v>
      </c>
    </row>
    <row r="23" spans="1:7">
      <c r="A23" s="7" t="str">
        <f ca="1">IF($G23="","--",INDEX('lista do wyboru'!$A$4:$E$135,$G23,1))</f>
        <v>571127</v>
      </c>
      <c r="B23" s="7" t="str">
        <f ca="1">IF($G23="","--",INDEX('lista do wyboru'!$B$4:$E$135,$G23,1))</f>
        <v>Zestaw soczewek ze stojakiem</v>
      </c>
      <c r="C23" s="7">
        <f ca="1">IF($G23="","--",INDEX('lista do wyboru'!$C$4:$E$135,$G23,1))</f>
        <v>1</v>
      </c>
      <c r="D23" s="23">
        <f ca="1">IF($G23="","--",INDEX('lista do wyboru'!$D$4:$E$135,$G23,1))</f>
        <v>69.900000000000006</v>
      </c>
      <c r="E23" s="23">
        <f t="shared" ca="1" si="0"/>
        <v>69.900000000000006</v>
      </c>
      <c r="G23">
        <f ca="1">IF(FALSE=ISERROR(MATCH(TRUE,OFFSET('lista do wyboru'!$H$4:$H$136,G22,0),0)),G22+MATCH(TRUE,OFFSET('lista do wyboru'!$H$4:$H$136,G22,0),0),"")</f>
        <v>21</v>
      </c>
    </row>
    <row r="24" spans="1:7">
      <c r="A24" s="17" t="str">
        <f ca="1">IF($G24="","--",INDEX('lista do wyboru'!$A$4:$E$135,$G24,1))</f>
        <v>127014</v>
      </c>
      <c r="B24" s="7" t="str">
        <f ca="1">IF($G24="","--",INDEX('lista do wyboru'!$B$4:$E$135,$G24,1))</f>
        <v>Zestaw sprężyn metalowych</v>
      </c>
      <c r="C24" s="7">
        <f ca="1">IF($G24="","--",INDEX('lista do wyboru'!$C$4:$E$135,$G24,1))</f>
        <v>1</v>
      </c>
      <c r="D24" s="23">
        <f ca="1">IF($G24="","--",INDEX('lista do wyboru'!$D$4:$E$135,$G24,1))</f>
        <v>249.9</v>
      </c>
      <c r="E24" s="23">
        <f t="shared" ca="1" si="0"/>
        <v>249.9</v>
      </c>
      <c r="G24">
        <f ca="1">IF(FALSE=ISERROR(MATCH(TRUE,OFFSET('lista do wyboru'!$H$4:$H$136,G23,0),0)),G23+MATCH(TRUE,OFFSET('lista do wyboru'!$H$4:$H$136,G23,0),0),"")</f>
        <v>22</v>
      </c>
    </row>
    <row r="25" spans="1:7">
      <c r="A25" s="17" t="str">
        <f ca="1">IF($G25="","--",INDEX('lista do wyboru'!$A$4:$E$135,$G25,1))</f>
        <v>571118</v>
      </c>
      <c r="B25" s="7" t="str">
        <f ca="1">IF($G25="","--",INDEX('lista do wyboru'!$B$4:$E$135,$G25,1))</f>
        <v>Oprawka do żarówek</v>
      </c>
      <c r="C25" s="7">
        <f ca="1">IF($G25="","--",INDEX('lista do wyboru'!$C$4:$E$135,$G25,1))</f>
        <v>1</v>
      </c>
      <c r="D25" s="23">
        <f ca="1">IF($G25="","--",INDEX('lista do wyboru'!$D$4:$E$135,$G25,1))</f>
        <v>3.9</v>
      </c>
      <c r="E25" s="23">
        <f t="shared" ca="1" si="0"/>
        <v>3.9</v>
      </c>
      <c r="G25">
        <f ca="1">IF(FALSE=ISERROR(MATCH(TRUE,OFFSET('lista do wyboru'!$H$4:$H$136,G24,0),0)),G24+MATCH(TRUE,OFFSET('lista do wyboru'!$H$4:$H$136,G24,0),0),"")</f>
        <v>23</v>
      </c>
    </row>
    <row r="26" spans="1:7">
      <c r="A26" s="17" t="str">
        <f ca="1">IF($G26="","--",INDEX('lista do wyboru'!$A$4:$E$135,$G26,1))</f>
        <v>571068</v>
      </c>
      <c r="B26" s="7" t="str">
        <f ca="1">IF($G26="","--",INDEX('lista do wyboru'!$B$4:$E$135,$G26,1))</f>
        <v>Zestaw siłomierzy 6 szt.</v>
      </c>
      <c r="C26" s="7">
        <f ca="1">IF($G26="","--",INDEX('lista do wyboru'!$C$4:$E$135,$G26,1))</f>
        <v>1</v>
      </c>
      <c r="D26" s="23">
        <f ca="1">IF($G26="","--",INDEX('lista do wyboru'!$D$4:$E$135,$G26,1))</f>
        <v>59.9</v>
      </c>
      <c r="E26" s="23">
        <f t="shared" ca="1" si="0"/>
        <v>59.9</v>
      </c>
      <c r="G26">
        <f ca="1">IF(FALSE=ISERROR(MATCH(TRUE,OFFSET('lista do wyboru'!$H$4:$H$136,G25,0),0)),G25+MATCH(TRUE,OFFSET('lista do wyboru'!$H$4:$H$136,G25,0),0),"")</f>
        <v>24</v>
      </c>
    </row>
    <row r="27" spans="1:7">
      <c r="A27" s="7" t="str">
        <f ca="1">IF($G27="","--",INDEX('lista do wyboru'!$A$4:$E$135,$G27,1))</f>
        <v>571128</v>
      </c>
      <c r="B27" s="7" t="str">
        <f ca="1">IF($G27="","--",INDEX('lista do wyboru'!$B$4:$E$135,$G27,1))</f>
        <v>Pryzmat szklany - trójkątny</v>
      </c>
      <c r="C27" s="7">
        <f ca="1">IF($G27="","--",INDEX('lista do wyboru'!$C$4:$E$135,$G27,1))</f>
        <v>1</v>
      </c>
      <c r="D27" s="23">
        <f ca="1">IF($G27="","--",INDEX('lista do wyboru'!$D$4:$E$135,$G27,1))</f>
        <v>39.9</v>
      </c>
      <c r="E27" s="23">
        <f t="shared" ca="1" si="0"/>
        <v>39.9</v>
      </c>
      <c r="G27">
        <f ca="1">IF(FALSE=ISERROR(MATCH(TRUE,OFFSET('lista do wyboru'!$H$4:$H$136,G26,0),0)),G26+MATCH(TRUE,OFFSET('lista do wyboru'!$H$4:$H$136,G26,0),0),"")</f>
        <v>25</v>
      </c>
    </row>
    <row r="28" spans="1:7">
      <c r="A28" s="17" t="str">
        <f ca="1">IF($G28="","--",INDEX('lista do wyboru'!$A$4:$E$135,$G28,1))</f>
        <v>841153</v>
      </c>
      <c r="B28" s="7" t="str">
        <f ca="1">IF($G28="","--",INDEX('lista do wyboru'!$B$4:$E$135,$G28,1))</f>
        <v>Silniczek elektryczny</v>
      </c>
      <c r="C28" s="7">
        <f ca="1">IF($G28="","--",INDEX('lista do wyboru'!$C$4:$E$135,$G28,1))</f>
        <v>1</v>
      </c>
      <c r="D28" s="23">
        <f ca="1">IF($G28="","--",INDEX('lista do wyboru'!$D$4:$E$135,$G28,1))</f>
        <v>139.9</v>
      </c>
      <c r="E28" s="23">
        <f t="shared" ca="1" si="0"/>
        <v>139.9</v>
      </c>
      <c r="G28">
        <f ca="1">IF(FALSE=ISERROR(MATCH(TRUE,OFFSET('lista do wyboru'!$H$4:$H$136,G27,0),0)),G27+MATCH(TRUE,OFFSET('lista do wyboru'!$H$4:$H$136,G27,0),0),"")</f>
        <v>26</v>
      </c>
    </row>
  </sheetData>
  <mergeCells count="1">
    <mergeCell ref="A1:E1"/>
  </mergeCell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do wyboru</vt:lpstr>
      <vt:lpstr>wybrane produkty - 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</dc:creator>
  <cp:lastModifiedBy>Agnieszka Czernik</cp:lastModifiedBy>
  <dcterms:created xsi:type="dcterms:W3CDTF">2015-06-05T18:19:00Z</dcterms:created>
  <dcterms:modified xsi:type="dcterms:W3CDTF">2020-04-17T10:19:47Z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1045-10.2.0.5871</vt:lpwstr>
  </property>
</Properties>
</file>