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mc:AlternateContent xmlns:mc="http://schemas.openxmlformats.org/markup-compatibility/2006">
    <mc:Choice Requires="x15">
      <x15ac:absPath xmlns:x15ac="http://schemas.microsoft.com/office/spreadsheetml/2010/11/ac" url="C:\Users\a.czernik\Desktop\Rezerwa 2020\Excele ze sklepu pakiety przedmiotowe 2020\"/>
    </mc:Choice>
  </mc:AlternateContent>
  <xr:revisionPtr revIDLastSave="0" documentId="13_ncr:1_{1723BADB-358E-4B11-A7BD-C6E326E79869}" xr6:coauthVersionLast="45" xr6:coauthVersionMax="45" xr10:uidLastSave="{00000000-0000-0000-0000-000000000000}"/>
  <bookViews>
    <workbookView xWindow="-120" yWindow="-120" windowWidth="20730" windowHeight="11160" xr2:uid="{00000000-000D-0000-FFFF-FFFF00000000}"/>
  </bookViews>
  <sheets>
    <sheet name="lista do wyboru" sheetId="1" r:id="rId1"/>
    <sheet name="wybrane produkty - podsumowanie"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4" i="1" l="1"/>
  <c r="H13" i="1" l="1"/>
  <c r="E13" i="1"/>
  <c r="H12" i="1"/>
  <c r="E12" i="1"/>
  <c r="H11" i="1"/>
  <c r="E11" i="1"/>
  <c r="H10" i="1"/>
  <c r="E10" i="1"/>
  <c r="H9" i="1"/>
  <c r="H8" i="1"/>
  <c r="E8" i="1"/>
  <c r="H7" i="1"/>
  <c r="E7" i="1"/>
  <c r="H6" i="1"/>
  <c r="E6" i="1"/>
  <c r="H5" i="1"/>
  <c r="E5" i="1"/>
  <c r="H4" i="1"/>
  <c r="G3" i="2" s="1"/>
  <c r="E4" i="1"/>
  <c r="C3" i="2" l="1"/>
  <c r="A3" i="2"/>
  <c r="G4" i="2"/>
  <c r="D3" i="2"/>
  <c r="B3" i="2"/>
  <c r="C4" i="2" l="1"/>
  <c r="A4" i="2"/>
  <c r="G5" i="2"/>
  <c r="D4" i="2"/>
  <c r="B4" i="2"/>
  <c r="E3" i="2"/>
  <c r="G6" i="2" l="1"/>
  <c r="C5" i="2"/>
  <c r="A5" i="2"/>
  <c r="D5" i="2"/>
  <c r="B5" i="2"/>
  <c r="E4" i="2"/>
  <c r="G7" i="2" l="1"/>
  <c r="D6" i="2"/>
  <c r="B6" i="2"/>
  <c r="C6" i="2"/>
  <c r="E5" i="2"/>
  <c r="E6" i="2" l="1"/>
  <c r="G8" i="2"/>
  <c r="D7" i="2"/>
  <c r="B7" i="2"/>
  <c r="C7" i="2"/>
  <c r="A7" i="2"/>
  <c r="E7" i="2" l="1"/>
  <c r="G9" i="2"/>
  <c r="D8" i="2"/>
  <c r="B8" i="2"/>
  <c r="C8" i="2"/>
  <c r="A8" i="2"/>
  <c r="E8" i="2" l="1"/>
  <c r="G10" i="2"/>
  <c r="D9" i="2"/>
  <c r="B9" i="2"/>
  <c r="C9" i="2"/>
  <c r="A9" i="2"/>
  <c r="E9" i="2" l="1"/>
  <c r="G11" i="2"/>
  <c r="D10" i="2"/>
  <c r="B10" i="2"/>
  <c r="C10" i="2"/>
  <c r="A10" i="2"/>
  <c r="E10" i="2" l="1"/>
  <c r="G12" i="2"/>
  <c r="D11" i="2"/>
  <c r="B11" i="2"/>
  <c r="C11" i="2"/>
  <c r="A11" i="2"/>
  <c r="E11" i="2" l="1"/>
  <c r="G13" i="2"/>
  <c r="D12" i="2"/>
  <c r="B12" i="2"/>
  <c r="C12" i="2"/>
  <c r="A12" i="2"/>
  <c r="E12" i="2" l="1"/>
  <c r="G14" i="2"/>
  <c r="D13" i="2"/>
  <c r="B13" i="2"/>
  <c r="C13" i="2"/>
  <c r="A13" i="2"/>
  <c r="E13" i="2" l="1"/>
  <c r="G15" i="2"/>
  <c r="D14" i="2"/>
  <c r="B14" i="2"/>
  <c r="C14" i="2"/>
  <c r="A14" i="2"/>
  <c r="E14" i="2" l="1"/>
  <c r="G16" i="2"/>
  <c r="D15" i="2"/>
  <c r="B15" i="2"/>
  <c r="C15" i="2"/>
  <c r="A15" i="2"/>
  <c r="E15" i="2" l="1"/>
  <c r="D16" i="2"/>
  <c r="B16" i="2"/>
  <c r="C16" i="2"/>
  <c r="A16" i="2"/>
  <c r="E16" i="2" l="1"/>
  <c r="F2" i="2" s="1"/>
</calcChain>
</file>

<file path=xl/sharedStrings.xml><?xml version="1.0" encoding="utf-8"?>
<sst xmlns="http://schemas.openxmlformats.org/spreadsheetml/2006/main" count="38" uniqueCount="33">
  <si>
    <t>199265 Pakiet Geografia</t>
  </si>
  <si>
    <t>Kod</t>
  </si>
  <si>
    <t>Nazwa</t>
  </si>
  <si>
    <t>Ilość</t>
  </si>
  <si>
    <t>Cena
brutto</t>
  </si>
  <si>
    <t>Wartość
brutto</t>
  </si>
  <si>
    <t>Opis</t>
  </si>
  <si>
    <t>Zdjęcie</t>
  </si>
  <si>
    <t>079105</t>
  </si>
  <si>
    <t>Wybrane produkty</t>
  </si>
  <si>
    <t>Wartość całkowita 
wybranych produktów:</t>
  </si>
  <si>
    <r>
      <t>Dotyczy zwiększenia części oświatowej subwencji ogólnej z 0,4% rezerwy w roku 2020 z tytułu dofinansowania w zakresie wyposażenia w pomoce dydaktyczne niezbedna do realizacji podstawy programowej z przedmiotów przyrodniczych w publicznych szkołach podstawowych</t>
    </r>
    <r>
      <rPr>
        <b/>
        <u/>
        <sz val="11"/>
        <color rgb="FF000000"/>
        <rFont val="Calibri"/>
        <family val="2"/>
        <charset val="238"/>
      </rPr>
      <t xml:space="preserve">
</t>
    </r>
    <r>
      <rPr>
        <sz val="11"/>
        <color rgb="FF000000"/>
        <rFont val="Calibri"/>
        <family val="2"/>
        <charset val="238"/>
      </rPr>
      <t>Szanowni Państwo, 
zapraszamy do skorzystania z bogatej oferty na wyposażenie sal szkolnych w pomoce dydaktyczne dedykowanej w ramach rezerwy oświatowej. 
Decydując się na wybrany produkt prosimy o wpisanie odpowiedniej ilości w kolumnie pod nazwą "Ilość". 
W drugim arkuszu tego pliku o nazwie "wybrane produkty - podsumowanie" automatycznie wyświetli się Państwu kalkulacja wybranych produktów.</t>
    </r>
    <r>
      <rPr>
        <b/>
        <u/>
        <sz val="11"/>
        <color rgb="FF000000"/>
        <rFont val="Calibri"/>
        <family val="2"/>
        <charset val="238"/>
      </rPr>
      <t xml:space="preserve">
</t>
    </r>
    <r>
      <rPr>
        <b/>
        <sz val="11"/>
        <color rgb="FF000000"/>
        <rFont val="Calibri"/>
        <family val="2"/>
        <charset val="238"/>
      </rPr>
      <t>Do wniosku - załącznik nr 4, należy dołączyć wykaz pomocy dydaktycznych - załącznik nr 4a zakupionych w roku bieżącym lub planowanych do zakupienia odrębnie dla każdej szkoły i do każdego przedmiotu</t>
    </r>
  </si>
  <si>
    <t>SONDA Go Gimnazjum - zestawy 3 i 4</t>
  </si>
  <si>
    <t>Nowoczesne zestawy do przeprowadzania praktycznych eksperymentów z dziedziny fizyki.
Najważniejsze cechy SOND docenione przez ich użytkowników:
• innowacyjność - nowatorstwo SOND polega na oferowanej możliwości wykonywania ćwiczeń równolegle z wizualizacją ich wyników na ekranie komputera;
• praktyczność - możliwość wykorzystania w wielu różnych klasach, wśród kolejnych roczników uczniów;
• motywujący charakter - skuteczna zachęta do nauki oraz zgłębiania tajników przedmiotów ścisłych;
• polska produkcja - SONDa skonstruowana została we współpracy z inżynierami oraz dydaktykami z dziedziny fizyki z Uniwersytetu im. Adama Mickiewicza w Poznaniu; 
Urządzenie zarejestrowane zostało w Urzędzie Patentowym RP.
SONDy to praktyczna pomoc dydaktyczna dla uczniów wielu roczników  
• możliwość zaprezentowania uczniom szkoły jako miejsca niestroniącego od najnowocześniejszych rozwiązań
• możliwość udowodnienia uczniom, że szkoła potrafi zagwarantować im ciekawe zajęcia, wykorzystujące posiadane przez nich umiejętności (w zakresie obsługi komputera)
• możliwość dołączenia do grona szkół, w których szczególną wagę przykłada się do nauczania na najwyższym poziomie oraz w zgodzie z najnowszymi trendami światowymi
• szybki zwrot inwestycji w zakupione oprzyrządowanie w związku z możliwością jego użytkowania przez wiele długich lat
SONDy są docenione przez uczniów oraz nauczycieli przedmiotów ścisłych
• praktyczność ćwiczeń oraz różnych form wizualizacji ich wyników (30 eksperymentów wraz z poradnikiem metodycznym)
• możliwość pracy w grupach z prezentacją wyników przed szerszym gronem słuchaczy
• możliwość indywidualnej pracy z uczniem samodzielnie wypracowującym wnioski
• wysoka jakość zestawu dzięki uporządkowanym treściom, przejrzystości opisów, rozmaitym schematom budowy, przykładowym połączeniom elementów oraz gotowym tabelom wypełnianym wynikami
• atrakcyjność zajęć przeprowadzanych z wykorzystaniem komputera
Oprogramowanie do wizualizacji ćwiczeń (w każdym zestawie SONDa):
Oprogramowanie do wizualizacji ćwiczeń jest wspólne dla wszystkich zestawów. 
Dzięki aplikacji mogą Państwo wizualizować  ćwiczenia przeprowadzane na zestawach do fizyki a dodatkowa teoria zawarta w doświadczeniach pozwoli zaznajomić uczniów 
z podstawowymi prawami oraz zmobilizować  do samodzielnego wyciągania wniosków.
a) Oprogramowanie zawiera:
• zestaw proponowanych doświadczeń, z których każde ćwiczenie posiada:
 - teorię,
 - propozycje przeprowadzenia doświadczenia,
 - wizualizację wyników,
 - analizę i podsumowanie,
• ciekawostki z dziedziny fizyki,
• życiorysy naukowców,
• zastosowania praw.
b) Optymalne wymagania sprzętowe dla oprogramowania:
• System operacyjny: Windows - XP, Vista
• Procesor 1GHz
• Pamięć operacyjna  512MB
• Pojemność dysku 200 MB
• Minimalna rozdzielczość matrycy 1024*768
• Dodatkowe informacje Flash Player v.10
Licencja na oprogramowanie do wizualizacji eksperymentów jest udzielana na nieograniczoną ilość stanowisk w szkole - licencja otwarta dla szkoły. 
	SONDa zestaw 3 składa się z:
• autonomicznego rejestratora danych, 
• czujników mierzących: temperaturę (-30 ; +120 st.) 3 szt., wilgotność, ciśnienie (różnicowy), natężenie dźwięku, natężenie światła widzialnego, 
• trójprzycisku - pilota,
• oprogramowanie do wizualizacji ćwiczenia na pen-drivie.
SONDa zestaw 4 składa się z:
• ultradźwiękowego detektora ruchu,
• czujnika siły - belka tensometryczna,  
• czujnika promieniowania podczerwonego (IR),
• czujnika natężenia pola magnetycznego,   
• oprogramowania do wizualizacji ćwiczenia na pen-drivie - gratis!
Doświadczenia w SONDzie zestaw 3 i 4:
1. wyznaczanie ciepła właściwego wody za pomocą czajnika elektrycznego lub grzałki o znanej mocy (przy założeniu braku strat) 
2. wymiana energii cieplnej z otoczeniem w zależności od wielkości powierzchni - promieniowanie cieplne 
3. badanie zjawiska konwekcji w cieczach
4. obserwacja zjawiska dudnień fal akustycznych
5. badanie zjawiska topnienia i krzepnięcia wody
6. badanie zjawiska przewodnictwa cieplnego w ciałach stałych
7. badanie przepływu energii na sposób ciepła i rola izolacji - krzywa chłodzenia
8. badanie wilgotności powietrza w procesie spalania
9. generowanie fali akustycznej i wyznaczanie jej częstotliwości
10. hałas w najbliższym otoczeniu
11. przemiana izobaryczna
12. przewodnictwo cieplne
13. pomiar podciśnienia
14. absorpcja promieniowania elektromagnetycznego
15. przemiana izotermiczna
16. przemiana izochoryczna
17. zależność natężenia światła od kąta padania promieni świetlnych
18. zależność natężenia światła od odległości od źródła 
19. badanie natężenia światła w zależności od średnicy soczewki skupiającej
20. oddziaływanie światła z materią
21. prawo sprężystości Hooke’a
22. pomiar tarcia statycznego i dynamicznego
23. składowa siły ciężkości na równi pochyłej
24. badanie ruchu jednostajnego
25. badanie ruchu jednostajnego na równi pochyłej
26. badanie ruchu modelu samochodu- zabawki
27. badanie ruchu jednostajnie zmiennego z użyciem bloczka stałego
28. badanie ruchu jednostajnie zmiennego na równi pochyłej
29. badanie ruchu przewracającego się sztywnego komina
30. badanie ruchu pod wpływem odkształcenia poduszki z gąbki zwykłej i gąbki termoplastycznej
31. pomiar indukcji pola magnetycznego wytworzonego przez prostoliniowy przewodnik z prądem elektrycznym
32. ruch wahadła w polu grawitacyjnym
33. wykorzystanie wahadła oberbecka do badania ruchu jednostajnie zmiennego
34. zasada zachowania energii dla ruchu wahadła sprężynowego
35. drgania wahadła sprężynowego</t>
  </si>
  <si>
    <t>Przyrząd do demonstracji przewodności cieplnej metali</t>
  </si>
  <si>
    <t>Do krążka przymocowanych jest pięć prętów wykonanych z różnych metali: aluminium, stali, mosiądzu, miedzi i niklu. Możemy dzięki niemu badać przewodność cieplną metali i porównywać ją. · dł. 32 cm</t>
  </si>
  <si>
    <t>Zestaw kostek o równych objętościach masach i różnych objętościach</t>
  </si>
  <si>
    <t>Zestaw 4 sześcianów z haczykiem, do doświadczeń z wyznaczaniem gęstości różnych materiałów. Każdy sześcian wykonany jest z innego materiału: aluminium, mosiądzu, żelaza lub ołowiu • wym. 3,2 x 3,2 x 3,2 cm.</t>
  </si>
  <si>
    <t>012012</t>
  </si>
  <si>
    <t>Zestaw podstawowych obwodów elektrycznych</t>
  </si>
  <si>
    <t>Zestaw do budowania podstawowych obwodów elektrycznych. Elementy obwodu zamontowane są na przezroczystych płytkach, tak aby widoczny był cały obwód. Połączeń elektrycznych płytek dokonuje się szybko i łatwo poprzez specjalne magnetyczne styki. W zestawie: • 6 płytek: 3 z żarówką na podstawce (2 rodzaje żarówek) 1 z brzęczykiem, 1 z włącznikiem przyciskowym, 1 z silniczkiem • drut rezystancyjny • 10 przewodów ze specjalnymi stykami magnetycznymi • 2 przewody krokodylkowe • 3 łączniki baterii</t>
  </si>
  <si>
    <t>Zasilacz demonstracyjny</t>
  </si>
  <si>
    <t>Właściwości przyrządów pomiarowych:
- jednoczesny odczyt napięcia i prądu
- płynna regulacja napięcia i prądu
- zgrubny i precyzyjny wybór wartości napięcia i prądu
· Typ zasilacza:  laboratoryjny  
· Rodzaj użytego wyświetlacza:  2x LCD 3 cyfry  
· Liczba kanałów:  1  
· Napięcie wyjściowe:  0...30V DC  
· Prąd wyjściowy:  0...5A  
· Stabilizacja napięcia:   1% + 10mV  
· Stabilizacja prądu:   1% + 5mA  
· Tętnienia i szumy dla napięcia (regulowanego):   200mVpp  
· Wymiary: 85 x 160 x 205 mm  
· Masa: 1.5 kg  
· Źródło zasilania:  230VAC 50/60Hz  
· Rodzaj zasilacza:  impulsowy, jednokanałowy  
· Zabezpieczenie  przeciwprzeciążeniowe  
· Wersja wtyczki:  EU</t>
  </si>
  <si>
    <t>Model do prezentacji siły odśrodkowej</t>
  </si>
  <si>
    <t>Pomoc dydaktyczna pozwala zademonstrować pojęcie siły odśrodkowej. Model składa się z metalowej prowadnicy zawiniętej przy podstawie w ogromną pętlę (prowadnica od strony wewnętrznej). Uwalniamy kulkę na samej górze prowadnicy i obserwujemy tor jej drogi – wbrew sile ciążenia kulka nie spada po dotarciu do górnej części pętli, lecz pokonuje ją i opuszcza "trzymając się" toru, co dowodzi działania siły odśrodkowej. · wym. 42 x 10 x 43 cm</t>
  </si>
  <si>
    <t>Pojazd do demonstracji III zasady dynamiki Newton'a</t>
  </si>
  <si>
    <t>Pojazd służy do demonstracji III zasady dynamiki Newton'a - wzajemne oddziaływanie ciał (nazywaną zasadą akcji i reakcji - siły zawsze występują parami jako akcja i reakcja).
Pomoc dydaktyczna w przystępny sposób obrazuje jak pojazd napędzany jest siłą reakcji, która pochodzi od poruszanego powietrzem wiatraczka umieszczonego na pojeździe. Pojazd zasilany 2 bateriami typu AA.
· wym. wózka 14 x 7 x 3 cm
· wym. płytki 12 x 11 cm</t>
  </si>
  <si>
    <t>Klosz próżniowy z dzwonkiem elektrycznym</t>
  </si>
  <si>
    <t>Klosz z podstawą oraz pompą próżniową to zestaw elementów pozwalających na wykonywanie efektownych doświadczeń pokazowych w warunkach obniżonego ciśnienia. Dołączony dzwonek elektryczny, dzięki przejrzystej konstrukcji i braku obudowy pozwala poznać zasadę jego działania, w połączeniu z kloszem zaś wykazać, że dźwięk nie rozchodzi się w próżni. · śr. 19 cm · wys. 29 cm</t>
  </si>
  <si>
    <t>Wahadło balistyczne</t>
  </si>
  <si>
    <t>Wahadło balistyczne to przyrząd, który świetnie sprawdzi się podczas prezentacji prawa zachowania pędu, ukazania trajektorii lotu (krzywej balistycznej) i pomiaru prędkości pocisków.  · 3 kulki o śr. 1,2 cm · wym. 16 x 25 x 41 cm</t>
  </si>
  <si>
    <t>Równia pochyła do doświadczeń z tarcia</t>
  </si>
  <si>
    <t>Pomoc dydaktyczna do doświadczeń z zakresu dynamiki na lekcjach fizyki. Przy jej pomocy można omówić  zagadnienia związane z ruchem jednostajnym i zmiennym z tarciem kinetycznym lub bez, z badaniem tarcia statycznego czy ruchem toczącego się walca.
· drewniana deska z podziałką o wym. 85 x 10 x 3,5 cm · żeliwna podkładka o wym. 21 x 13 x 2 cm · 10 szt. odważników 50 g · siłomierz · drewniany wałek o wym. 5 x 8 cm · plastikowy "wózek" na odważniki o wym. 10 x 8 x 4 cm · drewniany "wózek" na odważniki o wym. 11 x 8 x 4 cm · metalowe pręty o dł. 50 cm i 13 cm · sznurek · imadło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</si>
</sst>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6">
    <font>
      <sz val="11"/>
      <color theme="1"/>
      <name val="Calibri"/>
      <charset val="134"/>
      <scheme val="minor"/>
    </font>
    <font>
      <b/>
      <sz val="11"/>
      <name val="Calibri"/>
      <family val="2"/>
      <charset val="238"/>
      <scheme val="minor"/>
    </font>
    <font>
      <sz val="11"/>
      <name val="Calibri"/>
      <family val="2"/>
      <charset val="238"/>
      <scheme val="minor"/>
    </font>
    <font>
      <b/>
      <sz val="11"/>
      <color indexed="8"/>
      <name val="Calibri"/>
      <family val="2"/>
      <charset val="238"/>
      <scheme val="minor"/>
    </font>
    <font>
      <b/>
      <sz val="20"/>
      <name val="Calibri"/>
      <family val="2"/>
      <charset val="238"/>
      <scheme val="minor"/>
    </font>
    <font>
      <b/>
      <sz val="14"/>
      <color theme="1"/>
      <name val="Calibri"/>
      <family val="2"/>
      <charset val="238"/>
      <scheme val="minor"/>
    </font>
    <font>
      <b/>
      <u/>
      <sz val="13.5"/>
      <color rgb="FF000000"/>
      <name val="Calibri"/>
      <family val="2"/>
      <charset val="238"/>
    </font>
    <font>
      <b/>
      <sz val="11"/>
      <color theme="1"/>
      <name val="Calibri"/>
      <family val="2"/>
      <charset val="238"/>
      <scheme val="minor"/>
    </font>
    <font>
      <b/>
      <sz val="12"/>
      <color theme="1"/>
      <name val="Calibri"/>
      <family val="2"/>
      <charset val="238"/>
      <scheme val="minor"/>
    </font>
    <font>
      <b/>
      <u/>
      <sz val="11"/>
      <color rgb="FF000000"/>
      <name val="Calibri"/>
      <family val="2"/>
      <charset val="238"/>
    </font>
    <font>
      <sz val="11"/>
      <color rgb="FF000000"/>
      <name val="Calibri"/>
      <family val="2"/>
      <charset val="238"/>
    </font>
    <font>
      <b/>
      <sz val="11"/>
      <color rgb="FF000000"/>
      <name val="Calibri"/>
      <family val="2"/>
      <charset val="238"/>
    </font>
    <font>
      <sz val="11"/>
      <color rgb="FFFF0000"/>
      <name val="Calibri"/>
      <family val="2"/>
      <charset val="238"/>
      <scheme val="minor"/>
    </font>
    <font>
      <sz val="11"/>
      <color indexed="8"/>
      <name val="Calibri"/>
      <family val="2"/>
      <charset val="238"/>
    </font>
    <font>
      <b/>
      <sz val="11"/>
      <name val="Calibri"/>
      <family val="2"/>
      <charset val="238"/>
      <scheme val="minor"/>
    </font>
    <font>
      <sz val="11"/>
      <color theme="1"/>
      <name val="Calibri"/>
      <family val="2"/>
      <charset val="238"/>
    </font>
  </fonts>
  <fills count="5">
    <fill>
      <patternFill patternType="none"/>
    </fill>
    <fill>
      <patternFill patternType="gray125"/>
    </fill>
    <fill>
      <patternFill patternType="solid">
        <fgColor theme="0" tint="-0.249977111117893"/>
        <bgColor indexed="64"/>
      </patternFill>
    </fill>
    <fill>
      <patternFill patternType="solid">
        <fgColor theme="0" tint="-0.249977111117893"/>
        <bgColor indexed="8"/>
      </patternFill>
    </fill>
    <fill>
      <patternFill patternType="solid">
        <fgColor theme="2" tint="-9.9978637043366805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3" fillId="0" borderId="0" applyFill="0" applyProtection="0"/>
  </cellStyleXfs>
  <cellXfs count="37">
    <xf numFmtId="0" fontId="0" fillId="0" borderId="0" xfId="0"/>
    <xf numFmtId="4" fontId="0" fillId="0" borderId="0" xfId="0" applyNumberFormat="1"/>
    <xf numFmtId="0" fontId="2"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4" fontId="4" fillId="0" borderId="1" xfId="0" applyNumberFormat="1" applyFont="1" applyBorder="1" applyAlignment="1">
      <alignment horizontal="center" vertical="center"/>
    </xf>
    <xf numFmtId="0" fontId="0" fillId="0" borderId="1" xfId="0" applyBorder="1"/>
    <xf numFmtId="4" fontId="0" fillId="0" borderId="1" xfId="0" applyNumberFormat="1" applyBorder="1"/>
    <xf numFmtId="0" fontId="0" fillId="0" borderId="0" xfId="0" applyAlignment="1">
      <alignment horizontal="center" vertical="center" wrapText="1"/>
    </xf>
    <xf numFmtId="4" fontId="0" fillId="0" borderId="0" xfId="0" applyNumberFormat="1" applyAlignment="1">
      <alignment horizontal="center" vertical="center" wrapText="1"/>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0" fontId="0" fillId="0" borderId="1" xfId="0" applyFill="1" applyBorder="1" applyAlignment="1" applyProtection="1">
      <alignment horizontal="center" vertical="center" wrapText="1"/>
    </xf>
    <xf numFmtId="4" fontId="8" fillId="0" borderId="1" xfId="0" applyNumberFormat="1" applyFont="1" applyBorder="1" applyAlignment="1">
      <alignment horizontal="center" vertical="center" wrapText="1"/>
    </xf>
    <xf numFmtId="0" fontId="0" fillId="0" borderId="1" xfId="0" quotePrefix="1" applyBorder="1" applyAlignment="1">
      <alignment horizontal="center" vertical="center" wrapText="1"/>
    </xf>
    <xf numFmtId="0" fontId="0" fillId="0" borderId="1" xfId="0" quotePrefix="1" applyBorder="1"/>
    <xf numFmtId="0" fontId="0" fillId="0" borderId="0" xfId="0" applyAlignment="1">
      <alignment vertical="center" wrapText="1"/>
    </xf>
    <xf numFmtId="0" fontId="7" fillId="0" borderId="0" xfId="0" applyFont="1" applyAlignment="1">
      <alignment vertical="center" wrapText="1"/>
    </xf>
    <xf numFmtId="0" fontId="12" fillId="0" borderId="1" xfId="0" applyFont="1" applyFill="1" applyBorder="1" applyAlignment="1" applyProtection="1">
      <alignment horizontal="center" vertical="center" wrapText="1"/>
    </xf>
    <xf numFmtId="0" fontId="14"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164" fontId="15"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15" fillId="0" borderId="1" xfId="0" applyFont="1" applyBorder="1" applyAlignment="1">
      <alignment horizontal="left" vertical="top" wrapText="1"/>
    </xf>
    <xf numFmtId="0" fontId="0" fillId="0" borderId="1" xfId="0" applyBorder="1" applyAlignment="1">
      <alignment horizontal="left" vertical="top"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49" fontId="6" fillId="0" borderId="2" xfId="0" applyNumberFormat="1" applyFont="1" applyFill="1" applyBorder="1" applyAlignment="1" applyProtection="1">
      <alignment horizontal="left" vertical="top" wrapText="1"/>
    </xf>
    <xf numFmtId="49" fontId="0" fillId="0" borderId="3" xfId="0" applyNumberFormat="1" applyFill="1" applyBorder="1" applyAlignment="1" applyProtection="1">
      <alignment horizontal="left" vertical="top" wrapText="1"/>
    </xf>
    <xf numFmtId="49" fontId="0" fillId="0" borderId="4" xfId="0" applyNumberFormat="1" applyFill="1" applyBorder="1" applyAlignment="1" applyProtection="1">
      <alignment horizontal="left" vertical="top" wrapText="1"/>
    </xf>
    <xf numFmtId="0" fontId="1" fillId="2" borderId="1" xfId="0" applyNumberFormat="1" applyFont="1" applyFill="1" applyBorder="1" applyAlignment="1">
      <alignment horizontal="center" vertical="center"/>
    </xf>
  </cellXfs>
  <cellStyles count="2">
    <cellStyle name="Normalny" xfId="0" builtinId="0"/>
    <cellStyle name="Normalny 2" xfId="1" xr:uid="{00000000-0005-0000-0000-000001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6</xdr:col>
      <xdr:colOff>178594</xdr:colOff>
      <xdr:row>3</xdr:row>
      <xdr:rowOff>119063</xdr:rowOff>
    </xdr:from>
    <xdr:to>
      <xdr:col>6</xdr:col>
      <xdr:colOff>1321594</xdr:colOff>
      <xdr:row>3</xdr:row>
      <xdr:rowOff>1262063</xdr:rowOff>
    </xdr:to>
    <xdr:pic>
      <xdr:nvPicPr>
        <xdr:cNvPr id="17" name="Obraz 3">
          <a:extLst>
            <a:ext uri="{FF2B5EF4-FFF2-40B4-BE49-F238E27FC236}">
              <a16:creationId xmlns:a16="http://schemas.microsoft.com/office/drawing/2014/main" id="{0016EAC4-C024-4F37-9673-0576B5C221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2964657"/>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190500</xdr:colOff>
      <xdr:row>4</xdr:row>
      <xdr:rowOff>107156</xdr:rowOff>
    </xdr:from>
    <xdr:to>
      <xdr:col>6</xdr:col>
      <xdr:colOff>1333500</xdr:colOff>
      <xdr:row>4</xdr:row>
      <xdr:rowOff>1250156</xdr:rowOff>
    </xdr:to>
    <xdr:pic>
      <xdr:nvPicPr>
        <xdr:cNvPr id="18" name="Picture 1">
          <a:extLst>
            <a:ext uri="{FF2B5EF4-FFF2-40B4-BE49-F238E27FC236}">
              <a16:creationId xmlns:a16="http://schemas.microsoft.com/office/drawing/2014/main" id="{C542D8D9-53A9-47E6-9CFF-D3BB4DA767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41906" y="4548187"/>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154781</xdr:colOff>
      <xdr:row>5</xdr:row>
      <xdr:rowOff>154781</xdr:rowOff>
    </xdr:from>
    <xdr:to>
      <xdr:col>6</xdr:col>
      <xdr:colOff>1297781</xdr:colOff>
      <xdr:row>5</xdr:row>
      <xdr:rowOff>1297781</xdr:rowOff>
    </xdr:to>
    <xdr:pic>
      <xdr:nvPicPr>
        <xdr:cNvPr id="19" name="Picture 2">
          <a:extLst>
            <a:ext uri="{FF2B5EF4-FFF2-40B4-BE49-F238E27FC236}">
              <a16:creationId xmlns:a16="http://schemas.microsoft.com/office/drawing/2014/main" id="{C6130273-8930-43E0-88E8-AD316D14252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06187" y="6631781"/>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130969</xdr:colOff>
      <xdr:row>6</xdr:row>
      <xdr:rowOff>23813</xdr:rowOff>
    </xdr:from>
    <xdr:to>
      <xdr:col>6</xdr:col>
      <xdr:colOff>1273969</xdr:colOff>
      <xdr:row>6</xdr:row>
      <xdr:rowOff>1166813</xdr:rowOff>
    </xdr:to>
    <xdr:pic>
      <xdr:nvPicPr>
        <xdr:cNvPr id="20" name="Picture 3">
          <a:extLst>
            <a:ext uri="{FF2B5EF4-FFF2-40B4-BE49-F238E27FC236}">
              <a16:creationId xmlns:a16="http://schemas.microsoft.com/office/drawing/2014/main" id="{18719099-0181-4D76-9220-319625D520B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382375" y="7905751"/>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154781</xdr:colOff>
      <xdr:row>7</xdr:row>
      <xdr:rowOff>154782</xdr:rowOff>
    </xdr:from>
    <xdr:to>
      <xdr:col>6</xdr:col>
      <xdr:colOff>1297781</xdr:colOff>
      <xdr:row>7</xdr:row>
      <xdr:rowOff>1297782</xdr:rowOff>
    </xdr:to>
    <xdr:pic>
      <xdr:nvPicPr>
        <xdr:cNvPr id="21" name="Picture 4">
          <a:extLst>
            <a:ext uri="{FF2B5EF4-FFF2-40B4-BE49-F238E27FC236}">
              <a16:creationId xmlns:a16="http://schemas.microsoft.com/office/drawing/2014/main" id="{85A16B73-874D-43A4-9409-5232FC12979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406187" y="9322595"/>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83344</xdr:colOff>
      <xdr:row>8</xdr:row>
      <xdr:rowOff>47625</xdr:rowOff>
    </xdr:from>
    <xdr:to>
      <xdr:col>6</xdr:col>
      <xdr:colOff>1226344</xdr:colOff>
      <xdr:row>8</xdr:row>
      <xdr:rowOff>1190625</xdr:rowOff>
    </xdr:to>
    <xdr:pic>
      <xdr:nvPicPr>
        <xdr:cNvPr id="22" name="Picture 5">
          <a:extLst>
            <a:ext uri="{FF2B5EF4-FFF2-40B4-BE49-F238E27FC236}">
              <a16:creationId xmlns:a16="http://schemas.microsoft.com/office/drawing/2014/main" id="{100179D7-AA51-4646-8B10-A6293C25039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334750" y="10656094"/>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166687</xdr:colOff>
      <xdr:row>9</xdr:row>
      <xdr:rowOff>119063</xdr:rowOff>
    </xdr:from>
    <xdr:to>
      <xdr:col>6</xdr:col>
      <xdr:colOff>1309687</xdr:colOff>
      <xdr:row>9</xdr:row>
      <xdr:rowOff>1262063</xdr:rowOff>
    </xdr:to>
    <xdr:pic>
      <xdr:nvPicPr>
        <xdr:cNvPr id="23" name="Picture 6">
          <a:extLst>
            <a:ext uri="{FF2B5EF4-FFF2-40B4-BE49-F238E27FC236}">
              <a16:creationId xmlns:a16="http://schemas.microsoft.com/office/drawing/2014/main" id="{1D027CAA-3346-41B5-BF5B-E0FC38937AD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18093" y="12025313"/>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178593</xdr:colOff>
      <xdr:row>10</xdr:row>
      <xdr:rowOff>83344</xdr:rowOff>
    </xdr:from>
    <xdr:to>
      <xdr:col>6</xdr:col>
      <xdr:colOff>1321593</xdr:colOff>
      <xdr:row>10</xdr:row>
      <xdr:rowOff>1226344</xdr:rowOff>
    </xdr:to>
    <xdr:pic>
      <xdr:nvPicPr>
        <xdr:cNvPr id="24" name="Picture 7">
          <a:extLst>
            <a:ext uri="{FF2B5EF4-FFF2-40B4-BE49-F238E27FC236}">
              <a16:creationId xmlns:a16="http://schemas.microsoft.com/office/drawing/2014/main" id="{4A0E709D-0CA6-4055-9928-4AAD336A10DE}"/>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429999" y="13323094"/>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154781</xdr:colOff>
      <xdr:row>11</xdr:row>
      <xdr:rowOff>190500</xdr:rowOff>
    </xdr:from>
    <xdr:to>
      <xdr:col>6</xdr:col>
      <xdr:colOff>1297781</xdr:colOff>
      <xdr:row>11</xdr:row>
      <xdr:rowOff>1333500</xdr:rowOff>
    </xdr:to>
    <xdr:pic>
      <xdr:nvPicPr>
        <xdr:cNvPr id="25" name="Picture 8">
          <a:extLst>
            <a:ext uri="{FF2B5EF4-FFF2-40B4-BE49-F238E27FC236}">
              <a16:creationId xmlns:a16="http://schemas.microsoft.com/office/drawing/2014/main" id="{E0733C35-BA86-4F5B-AB86-1EAD6A3F2F3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406187" y="14811375"/>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107156</xdr:colOff>
      <xdr:row>12</xdr:row>
      <xdr:rowOff>238125</xdr:rowOff>
    </xdr:from>
    <xdr:to>
      <xdr:col>6</xdr:col>
      <xdr:colOff>1250156</xdr:colOff>
      <xdr:row>12</xdr:row>
      <xdr:rowOff>1381125</xdr:rowOff>
    </xdr:to>
    <xdr:pic>
      <xdr:nvPicPr>
        <xdr:cNvPr id="26" name="Picture 9">
          <a:extLst>
            <a:ext uri="{FF2B5EF4-FFF2-40B4-BE49-F238E27FC236}">
              <a16:creationId xmlns:a16="http://schemas.microsoft.com/office/drawing/2014/main" id="{0E9B66C7-76F4-4E96-9213-960FE7ACD46C}"/>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1358562" y="16383000"/>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zoomScale="90" zoomScaleNormal="90" workbookViewId="0">
      <selection activeCell="J13" sqref="J13"/>
    </sheetView>
  </sheetViews>
  <sheetFormatPr defaultColWidth="9.140625" defaultRowHeight="15"/>
  <cols>
    <col min="1" max="1" width="9.5703125" style="10" customWidth="1"/>
    <col min="2" max="2" width="23.140625" style="10" customWidth="1"/>
    <col min="3" max="3" width="4.7109375" style="10" customWidth="1"/>
    <col min="4" max="4" width="10.5703125" style="11" customWidth="1"/>
    <col min="5" max="5" width="26.7109375" style="11" customWidth="1"/>
    <col min="6" max="6" width="93.85546875" style="10" customWidth="1"/>
    <col min="7" max="7" width="21" style="10" customWidth="1"/>
    <col min="8" max="8" width="9" style="10" hidden="1" customWidth="1"/>
    <col min="9" max="16384" width="9.140625" style="10"/>
  </cols>
  <sheetData>
    <row r="1" spans="1:10" ht="33" customHeight="1">
      <c r="A1" s="30" t="s">
        <v>0</v>
      </c>
      <c r="B1" s="31"/>
      <c r="C1" s="31"/>
      <c r="D1" s="31"/>
      <c r="E1" s="31"/>
      <c r="F1" s="31"/>
      <c r="G1" s="32"/>
    </row>
    <row r="2" spans="1:10" ht="161.25" customHeight="1">
      <c r="A2" s="33" t="s">
        <v>11</v>
      </c>
      <c r="B2" s="34"/>
      <c r="C2" s="34"/>
      <c r="D2" s="34"/>
      <c r="E2" s="34"/>
      <c r="F2" s="34"/>
      <c r="G2" s="35"/>
    </row>
    <row r="3" spans="1:10" ht="30">
      <c r="A3" s="12" t="s">
        <v>1</v>
      </c>
      <c r="B3" s="12" t="s">
        <v>2</v>
      </c>
      <c r="C3" s="12" t="s">
        <v>3</v>
      </c>
      <c r="D3" s="13" t="s">
        <v>4</v>
      </c>
      <c r="E3" s="13" t="s">
        <v>5</v>
      </c>
      <c r="F3" s="12" t="s">
        <v>6</v>
      </c>
      <c r="G3" s="12" t="s">
        <v>7</v>
      </c>
    </row>
    <row r="4" spans="1:10" ht="315.75" customHeight="1">
      <c r="A4" s="25">
        <v>145088</v>
      </c>
      <c r="B4" s="25" t="s">
        <v>12</v>
      </c>
      <c r="C4" s="14">
        <v>1</v>
      </c>
      <c r="D4" s="26">
        <v>6999</v>
      </c>
      <c r="E4" s="15">
        <f>D4*C4</f>
        <v>6999</v>
      </c>
      <c r="F4" s="28" t="s">
        <v>13</v>
      </c>
      <c r="G4" s="16"/>
      <c r="H4" s="10" t="b">
        <f>C4&gt;0</f>
        <v>1</v>
      </c>
      <c r="I4" s="20"/>
      <c r="J4" s="20"/>
    </row>
    <row r="5" spans="1:10" ht="108.75" customHeight="1">
      <c r="A5" s="14">
        <v>571159</v>
      </c>
      <c r="B5" s="14" t="s">
        <v>14</v>
      </c>
      <c r="C5" s="14">
        <v>1</v>
      </c>
      <c r="D5" s="27">
        <v>69.900000000000006</v>
      </c>
      <c r="E5" s="15">
        <f t="shared" ref="E5:E13" si="0">D5*C5</f>
        <v>69.900000000000006</v>
      </c>
      <c r="F5" s="29" t="s">
        <v>15</v>
      </c>
      <c r="G5" s="16"/>
      <c r="H5" s="10" t="b">
        <f t="shared" ref="H5:H13" si="1">C5&gt;0</f>
        <v>1</v>
      </c>
      <c r="I5" s="20">
        <v>79100</v>
      </c>
      <c r="J5" s="20">
        <v>1</v>
      </c>
    </row>
    <row r="6" spans="1:10" ht="110.25" customHeight="1">
      <c r="A6" s="14">
        <v>841152</v>
      </c>
      <c r="B6" s="14" t="s">
        <v>16</v>
      </c>
      <c r="C6" s="14">
        <v>1</v>
      </c>
      <c r="D6" s="27">
        <v>149.9</v>
      </c>
      <c r="E6" s="15">
        <f t="shared" si="0"/>
        <v>149.9</v>
      </c>
      <c r="F6" s="29" t="s">
        <v>17</v>
      </c>
      <c r="G6" s="16"/>
      <c r="H6" s="10" t="b">
        <f t="shared" si="1"/>
        <v>1</v>
      </c>
      <c r="I6" s="20"/>
      <c r="J6" s="20"/>
    </row>
    <row r="7" spans="1:10" ht="101.25" customHeight="1">
      <c r="A7" s="18" t="s">
        <v>18</v>
      </c>
      <c r="B7" s="14" t="s">
        <v>19</v>
      </c>
      <c r="C7" s="14">
        <v>1</v>
      </c>
      <c r="D7" s="27">
        <v>389.9</v>
      </c>
      <c r="E7" s="15">
        <f t="shared" si="0"/>
        <v>389.9</v>
      </c>
      <c r="F7" s="29" t="s">
        <v>20</v>
      </c>
      <c r="G7" s="16"/>
      <c r="H7" s="10" t="b">
        <f t="shared" si="1"/>
        <v>1</v>
      </c>
      <c r="I7" s="20"/>
      <c r="J7" s="20"/>
    </row>
    <row r="8" spans="1:10" ht="276" customHeight="1">
      <c r="A8" s="14">
        <v>841111</v>
      </c>
      <c r="B8" s="14" t="s">
        <v>21</v>
      </c>
      <c r="C8" s="14">
        <v>1</v>
      </c>
      <c r="D8" s="27">
        <v>499.9</v>
      </c>
      <c r="E8" s="15">
        <f t="shared" si="0"/>
        <v>499.9</v>
      </c>
      <c r="F8" s="29" t="s">
        <v>22</v>
      </c>
      <c r="G8" s="16"/>
      <c r="H8" s="10" t="b">
        <f t="shared" si="1"/>
        <v>1</v>
      </c>
      <c r="I8" s="20"/>
      <c r="J8" s="20"/>
    </row>
    <row r="9" spans="1:10" ht="102" customHeight="1">
      <c r="A9" s="14">
        <v>571170</v>
      </c>
      <c r="B9" s="14" t="s">
        <v>23</v>
      </c>
      <c r="C9" s="23">
        <v>1</v>
      </c>
      <c r="D9" s="27">
        <v>99.9</v>
      </c>
      <c r="E9" s="24">
        <v>99.9</v>
      </c>
      <c r="F9" s="29" t="s">
        <v>24</v>
      </c>
      <c r="G9" s="22"/>
      <c r="H9" s="10" t="b">
        <f t="shared" si="1"/>
        <v>1</v>
      </c>
      <c r="I9" s="21"/>
      <c r="J9" s="20"/>
    </row>
    <row r="10" spans="1:10" ht="105">
      <c r="A10" s="14">
        <v>571197</v>
      </c>
      <c r="B10" s="14" t="s">
        <v>25</v>
      </c>
      <c r="C10" s="14">
        <v>1</v>
      </c>
      <c r="D10" s="27">
        <v>59.9</v>
      </c>
      <c r="E10" s="15">
        <f t="shared" si="0"/>
        <v>59.9</v>
      </c>
      <c r="F10" s="29" t="s">
        <v>26</v>
      </c>
      <c r="G10" s="16"/>
      <c r="H10" s="10" t="b">
        <f t="shared" si="1"/>
        <v>1</v>
      </c>
      <c r="I10" s="20"/>
      <c r="J10" s="20"/>
    </row>
    <row r="11" spans="1:10" ht="108.75" customHeight="1">
      <c r="A11" s="14">
        <v>571214</v>
      </c>
      <c r="B11" s="14" t="s">
        <v>27</v>
      </c>
      <c r="C11" s="14">
        <v>1</v>
      </c>
      <c r="D11" s="27">
        <v>299.89999999999998</v>
      </c>
      <c r="E11" s="15">
        <f t="shared" si="0"/>
        <v>299.89999999999998</v>
      </c>
      <c r="F11" s="29" t="s">
        <v>28</v>
      </c>
      <c r="G11" s="16"/>
      <c r="H11" s="10" t="b">
        <f t="shared" si="1"/>
        <v>1</v>
      </c>
      <c r="I11" s="20"/>
      <c r="J11" s="20"/>
    </row>
    <row r="12" spans="1:10" ht="120" customHeight="1">
      <c r="A12" s="14">
        <v>571232</v>
      </c>
      <c r="B12" s="14" t="s">
        <v>29</v>
      </c>
      <c r="C12" s="14">
        <v>1</v>
      </c>
      <c r="D12" s="27">
        <v>229.9</v>
      </c>
      <c r="E12" s="15">
        <f t="shared" si="0"/>
        <v>229.9</v>
      </c>
      <c r="F12" s="29" t="s">
        <v>30</v>
      </c>
      <c r="G12" s="8"/>
      <c r="H12" s="10" t="b">
        <f t="shared" si="1"/>
        <v>1</v>
      </c>
      <c r="I12" s="20"/>
      <c r="J12" s="20"/>
    </row>
    <row r="13" spans="1:10" ht="120" customHeight="1">
      <c r="A13" s="14">
        <v>571254</v>
      </c>
      <c r="B13" s="14" t="s">
        <v>31</v>
      </c>
      <c r="C13" s="14">
        <v>1</v>
      </c>
      <c r="D13" s="27">
        <v>269.89999999999998</v>
      </c>
      <c r="E13" s="15">
        <f t="shared" si="0"/>
        <v>269.89999999999998</v>
      </c>
      <c r="F13" s="29" t="s">
        <v>32</v>
      </c>
      <c r="G13" s="16"/>
      <c r="H13" s="10" t="b">
        <f t="shared" si="1"/>
        <v>1</v>
      </c>
      <c r="I13" s="20"/>
      <c r="J13" s="20"/>
    </row>
    <row r="14" spans="1:10" ht="15.75">
      <c r="E14" s="17">
        <f>SUM(E4:E13)</f>
        <v>9068.0999999999967</v>
      </c>
    </row>
  </sheetData>
  <mergeCells count="2">
    <mergeCell ref="A1:G1"/>
    <mergeCell ref="A2:G2"/>
  </mergeCells>
  <pageMargins left="0.69930555555555596" right="0.69930555555555596"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workbookViewId="0">
      <selection activeCell="E10" sqref="E10"/>
    </sheetView>
  </sheetViews>
  <sheetFormatPr defaultColWidth="9" defaultRowHeight="15"/>
  <cols>
    <col min="1" max="1" width="12.42578125" customWidth="1"/>
    <col min="2" max="2" width="43.7109375" customWidth="1"/>
    <col min="4" max="5" width="9.140625" style="1"/>
    <col min="6" max="6" width="28.7109375" customWidth="1"/>
    <col min="7" max="7" width="9" hidden="1" customWidth="1"/>
  </cols>
  <sheetData>
    <row r="1" spans="1:7" ht="75.75" customHeight="1">
      <c r="A1" s="36" t="s">
        <v>9</v>
      </c>
      <c r="B1" s="36"/>
      <c r="C1" s="36"/>
      <c r="D1" s="36"/>
      <c r="E1" s="36"/>
      <c r="F1" s="2" t="s">
        <v>10</v>
      </c>
    </row>
    <row r="2" spans="1:7" ht="30">
      <c r="A2" s="3" t="s">
        <v>1</v>
      </c>
      <c r="B2" s="4" t="s">
        <v>2</v>
      </c>
      <c r="C2" s="3" t="s">
        <v>3</v>
      </c>
      <c r="D2" s="5" t="s">
        <v>4</v>
      </c>
      <c r="E2" s="6" t="s">
        <v>5</v>
      </c>
      <c r="F2" s="7">
        <f ca="1">SUM(E3:E912)</f>
        <v>9068.0999999999967</v>
      </c>
    </row>
    <row r="3" spans="1:7">
      <c r="A3" s="8">
        <f ca="1">IF($G3="","--",INDEX('lista do wyboru'!$A$4:$E$132,$G3,1))</f>
        <v>145088</v>
      </c>
      <c r="B3" s="8" t="str">
        <f ca="1">IF($G3="","--",INDEX('lista do wyboru'!$B$4:$E$132,$G3,1))</f>
        <v>SONDA Go Gimnazjum - zestawy 3 i 4</v>
      </c>
      <c r="C3" s="8">
        <f ca="1">IF($G3="","--",INDEX('lista do wyboru'!$C$4:$E$132,$G3,1))</f>
        <v>1</v>
      </c>
      <c r="D3" s="9">
        <f ca="1">IF($G3="","--",INDEX('lista do wyboru'!$D$4:$E$132,$G3,1))</f>
        <v>6999</v>
      </c>
      <c r="E3" s="9">
        <f ca="1">IF(C3="--",0,D3*C3)</f>
        <v>6999</v>
      </c>
      <c r="G3">
        <f ca="1">IF(FALSE=ISERROR(MATCH(TRUE,OFFSET('lista do wyboru'!$H$4:$H$132,G2,0),0)),G2+MATCH(TRUE,OFFSET('lista do wyboru'!$H$4:$H$132,G2,0),0),"")</f>
        <v>1</v>
      </c>
    </row>
    <row r="4" spans="1:7">
      <c r="A4" s="19">
        <f ca="1">IF($G4="","--",INDEX('lista do wyboru'!$A$4:$E$132,$G4,1))</f>
        <v>571159</v>
      </c>
      <c r="B4" s="8" t="str">
        <f ca="1">IF($G4="","--",INDEX('lista do wyboru'!$B$4:$E$132,$G4,1))</f>
        <v>Przyrząd do demonstracji przewodności cieplnej metali</v>
      </c>
      <c r="C4" s="8">
        <f ca="1">IF($G4="","--",INDEX('lista do wyboru'!$C$4:$E$132,$G4,1))</f>
        <v>1</v>
      </c>
      <c r="D4" s="9">
        <f ca="1">IF($G4="","--",INDEX('lista do wyboru'!$D$4:$E$132,$G4,1))</f>
        <v>69.900000000000006</v>
      </c>
      <c r="E4" s="9">
        <f t="shared" ref="E4:E16" ca="1" si="0">IF(C4="--",0,D4*C4)</f>
        <v>69.900000000000006</v>
      </c>
      <c r="G4">
        <f ca="1">IF(FALSE=ISERROR(MATCH(TRUE,OFFSET('lista do wyboru'!$H$4:$H$132,G3,0),0)),G3+MATCH(TRUE,OFFSET('lista do wyboru'!$H$4:$H$132,G3,0),0),"")</f>
        <v>2</v>
      </c>
    </row>
    <row r="5" spans="1:7">
      <c r="A5" s="19">
        <f ca="1">IF($G5="","--",INDEX('lista do wyboru'!$A$4:$E$132,$G5,1))</f>
        <v>841152</v>
      </c>
      <c r="B5" s="8" t="str">
        <f ca="1">IF($G5="","--",INDEX('lista do wyboru'!$B$4:$E$132,$G5,1))</f>
        <v>Zestaw kostek o równych objętościach masach i różnych objętościach</v>
      </c>
      <c r="C5" s="8">
        <f ca="1">IF($G5="","--",INDEX('lista do wyboru'!$C$4:$E$132,$G5,1))</f>
        <v>1</v>
      </c>
      <c r="D5" s="9">
        <f ca="1">IF($G5="","--",INDEX('lista do wyboru'!$D$4:$E$132,$G5,1))</f>
        <v>149.9</v>
      </c>
      <c r="E5" s="9">
        <f t="shared" ca="1" si="0"/>
        <v>149.9</v>
      </c>
      <c r="G5">
        <f ca="1">IF(FALSE=ISERROR(MATCH(TRUE,OFFSET('lista do wyboru'!$H$4:$H$132,G4,0),0)),G4+MATCH(TRUE,OFFSET('lista do wyboru'!$H$4:$H$132,G4,0),0),"")</f>
        <v>3</v>
      </c>
    </row>
    <row r="6" spans="1:7">
      <c r="A6" s="19" t="s">
        <v>8</v>
      </c>
      <c r="B6" s="8" t="str">
        <f ca="1">IF($G6="","--",INDEX('lista do wyboru'!$B$4:$E$132,$G6,1))</f>
        <v>Zestaw podstawowych obwodów elektrycznych</v>
      </c>
      <c r="C6" s="8">
        <f ca="1">IF($G6="","--",INDEX('lista do wyboru'!$C$4:$E$132,$G6,1))</f>
        <v>1</v>
      </c>
      <c r="D6" s="9">
        <f ca="1">IF($G6="","--",INDEX('lista do wyboru'!$D$4:$E$132,$G6,1))</f>
        <v>389.9</v>
      </c>
      <c r="E6" s="9">
        <f t="shared" ca="1" si="0"/>
        <v>389.9</v>
      </c>
      <c r="G6">
        <f ca="1">IF(FALSE=ISERROR(MATCH(TRUE,OFFSET('lista do wyboru'!$H$4:$H$132,G5,0),0)),G5+MATCH(TRUE,OFFSET('lista do wyboru'!$H$4:$H$132,G5,0),0),"")</f>
        <v>4</v>
      </c>
    </row>
    <row r="7" spans="1:7">
      <c r="A7" s="19">
        <f ca="1">IF($G7="","--",INDEX('lista do wyboru'!$A$4:$E$132,$G7,1))</f>
        <v>841111</v>
      </c>
      <c r="B7" s="8" t="str">
        <f ca="1">IF($G7="","--",INDEX('lista do wyboru'!$B$4:$E$132,$G7,1))</f>
        <v>Zasilacz demonstracyjny</v>
      </c>
      <c r="C7" s="8">
        <f ca="1">IF($G7="","--",INDEX('lista do wyboru'!$C$4:$E$132,$G7,1))</f>
        <v>1</v>
      </c>
      <c r="D7" s="9">
        <f ca="1">IF($G7="","--",INDEX('lista do wyboru'!$D$4:$E$132,$G7,1))</f>
        <v>499.9</v>
      </c>
      <c r="E7" s="9">
        <f t="shared" ca="1" si="0"/>
        <v>499.9</v>
      </c>
      <c r="G7">
        <f ca="1">IF(FALSE=ISERROR(MATCH(TRUE,OFFSET('lista do wyboru'!$H$4:$H$132,G6,0),0)),G6+MATCH(TRUE,OFFSET('lista do wyboru'!$H$4:$H$132,G6,0),0),"")</f>
        <v>5</v>
      </c>
    </row>
    <row r="8" spans="1:7">
      <c r="A8" s="19">
        <f ca="1">IF($G8="","--",INDEX('lista do wyboru'!$A$4:$E$132,$G8,1))</f>
        <v>571170</v>
      </c>
      <c r="B8" s="8" t="str">
        <f ca="1">IF($G8="","--",INDEX('lista do wyboru'!$B$4:$E$132,$G8,1))</f>
        <v>Model do prezentacji siły odśrodkowej</v>
      </c>
      <c r="C8" s="8">
        <f ca="1">IF($G8="","--",INDEX('lista do wyboru'!$C$4:$E$132,$G8,1))</f>
        <v>1</v>
      </c>
      <c r="D8" s="9">
        <f ca="1">IF($G8="","--",INDEX('lista do wyboru'!$D$4:$E$132,$G8,1))</f>
        <v>99.9</v>
      </c>
      <c r="E8" s="9">
        <f t="shared" ca="1" si="0"/>
        <v>99.9</v>
      </c>
      <c r="G8">
        <f ca="1">IF(FALSE=ISERROR(MATCH(TRUE,OFFSET('lista do wyboru'!$H$4:$H$132,G7,0),0)),G7+MATCH(TRUE,OFFSET('lista do wyboru'!$H$4:$H$132,G7,0),0),"")</f>
        <v>6</v>
      </c>
    </row>
    <row r="9" spans="1:7">
      <c r="A9" s="19">
        <f ca="1">IF($G9="","--",INDEX('lista do wyboru'!$A$4:$E$132,$G9,1))</f>
        <v>571197</v>
      </c>
      <c r="B9" s="8" t="str">
        <f ca="1">IF($G9="","--",INDEX('lista do wyboru'!$B$4:$E$132,$G9,1))</f>
        <v>Pojazd do demonstracji III zasady dynamiki Newton'a</v>
      </c>
      <c r="C9" s="8">
        <f ca="1">IF($G9="","--",INDEX('lista do wyboru'!$C$4:$E$132,$G9,1))</f>
        <v>1</v>
      </c>
      <c r="D9" s="9">
        <f ca="1">IF($G9="","--",INDEX('lista do wyboru'!$D$4:$E$132,$G9,1))</f>
        <v>59.9</v>
      </c>
      <c r="E9" s="9">
        <f t="shared" ca="1" si="0"/>
        <v>59.9</v>
      </c>
      <c r="G9">
        <f ca="1">IF(FALSE=ISERROR(MATCH(TRUE,OFFSET('lista do wyboru'!$H$4:$H$132,G8,0),0)),G8+MATCH(TRUE,OFFSET('lista do wyboru'!$H$4:$H$132,G8,0),0),"")</f>
        <v>7</v>
      </c>
    </row>
    <row r="10" spans="1:7">
      <c r="A10" s="8">
        <f ca="1">IF($G10="","--",INDEX('lista do wyboru'!$A$4:$E$132,$G10,1))</f>
        <v>571214</v>
      </c>
      <c r="B10" s="8" t="str">
        <f ca="1">IF($G10="","--",INDEX('lista do wyboru'!$B$4:$E$132,$G10,1))</f>
        <v>Klosz próżniowy z dzwonkiem elektrycznym</v>
      </c>
      <c r="C10" s="8">
        <f ca="1">IF($G10="","--",INDEX('lista do wyboru'!$C$4:$E$132,$G10,1))</f>
        <v>1</v>
      </c>
      <c r="D10" s="9">
        <f ca="1">IF($G10="","--",INDEX('lista do wyboru'!$D$4:$E$132,$G10,1))</f>
        <v>299.89999999999998</v>
      </c>
      <c r="E10" s="9">
        <f t="shared" ca="1" si="0"/>
        <v>299.89999999999998</v>
      </c>
      <c r="G10">
        <f ca="1">IF(FALSE=ISERROR(MATCH(TRUE,OFFSET('lista do wyboru'!$H$4:$H$132,G9,0),0)),G9+MATCH(TRUE,OFFSET('lista do wyboru'!$H$4:$H$132,G9,0),0),"")</f>
        <v>8</v>
      </c>
    </row>
    <row r="11" spans="1:7">
      <c r="A11" s="8">
        <f ca="1">IF($G11="","--",INDEX('lista do wyboru'!$A$4:$E$132,$G11,1))</f>
        <v>571232</v>
      </c>
      <c r="B11" s="8" t="str">
        <f ca="1">IF($G11="","--",INDEX('lista do wyboru'!$B$4:$E$132,$G11,1))</f>
        <v>Wahadło balistyczne</v>
      </c>
      <c r="C11" s="8">
        <f ca="1">IF($G11="","--",INDEX('lista do wyboru'!$C$4:$E$132,$G11,1))</f>
        <v>1</v>
      </c>
      <c r="D11" s="9">
        <f ca="1">IF($G11="","--",INDEX('lista do wyboru'!$D$4:$E$132,$G11,1))</f>
        <v>229.9</v>
      </c>
      <c r="E11" s="9">
        <f t="shared" ca="1" si="0"/>
        <v>229.9</v>
      </c>
      <c r="G11">
        <f ca="1">IF(FALSE=ISERROR(MATCH(TRUE,OFFSET('lista do wyboru'!$H$4:$H$132,G10,0),0)),G10+MATCH(TRUE,OFFSET('lista do wyboru'!$H$4:$H$132,G10,0),0),"")</f>
        <v>9</v>
      </c>
    </row>
    <row r="12" spans="1:7">
      <c r="A12" s="8">
        <f ca="1">IF($G12="","--",INDEX('lista do wyboru'!$A$4:$E$132,$G12,1))</f>
        <v>571254</v>
      </c>
      <c r="B12" s="8" t="str">
        <f ca="1">IF($G12="","--",INDEX('lista do wyboru'!$B$4:$E$132,$G12,1))</f>
        <v>Równia pochyła do doświadczeń z tarcia</v>
      </c>
      <c r="C12" s="8">
        <f ca="1">IF($G12="","--",INDEX('lista do wyboru'!$C$4:$E$132,$G12,1))</f>
        <v>1</v>
      </c>
      <c r="D12" s="9">
        <f ca="1">IF($G12="","--",INDEX('lista do wyboru'!$D$4:$E$132,$G12,1))</f>
        <v>269.89999999999998</v>
      </c>
      <c r="E12" s="9">
        <f t="shared" ca="1" si="0"/>
        <v>269.89999999999998</v>
      </c>
      <c r="G12">
        <f ca="1">IF(FALSE=ISERROR(MATCH(TRUE,OFFSET('lista do wyboru'!$H$4:$H$132,G11,0),0)),G11+MATCH(TRUE,OFFSET('lista do wyboru'!$H$4:$H$132,G11,0),0),"")</f>
        <v>10</v>
      </c>
    </row>
    <row r="13" spans="1:7">
      <c r="A13" s="19" t="str">
        <f ca="1">IF($G13="","--",INDEX('lista do wyboru'!$A$4:$E$132,$G13,1))</f>
        <v>--</v>
      </c>
      <c r="B13" s="8" t="str">
        <f ca="1">IF($G13="","--",INDEX('lista do wyboru'!$B$4:$E$132,$G13,1))</f>
        <v>--</v>
      </c>
      <c r="C13" s="8" t="str">
        <f ca="1">IF($G13="","--",INDEX('lista do wyboru'!$C$4:$E$132,$G13,1))</f>
        <v>--</v>
      </c>
      <c r="D13" s="9" t="str">
        <f ca="1">IF($G13="","--",INDEX('lista do wyboru'!$D$4:$E$132,$G13,1))</f>
        <v>--</v>
      </c>
      <c r="E13" s="9">
        <f t="shared" ca="1" si="0"/>
        <v>0</v>
      </c>
      <c r="G13" t="str">
        <f ca="1">IF(FALSE=ISERROR(MATCH(TRUE,OFFSET('lista do wyboru'!$H$4:$H$132,G12,0),0)),G12+MATCH(TRUE,OFFSET('lista do wyboru'!$H$4:$H$132,G12,0),0),"")</f>
        <v/>
      </c>
    </row>
    <row r="14" spans="1:7">
      <c r="A14" s="19" t="str">
        <f ca="1">IF($G14="","--",INDEX('lista do wyboru'!$A$4:$E$132,$G14,1))</f>
        <v>--</v>
      </c>
      <c r="B14" s="8" t="str">
        <f ca="1">IF($G14="","--",INDEX('lista do wyboru'!$B$4:$E$132,$G14,1))</f>
        <v>--</v>
      </c>
      <c r="C14" s="8" t="str">
        <f ca="1">IF($G14="","--",INDEX('lista do wyboru'!$C$4:$E$132,$G14,1))</f>
        <v>--</v>
      </c>
      <c r="D14" s="9" t="str">
        <f ca="1">IF($G14="","--",INDEX('lista do wyboru'!$D$4:$E$132,$G14,1))</f>
        <v>--</v>
      </c>
      <c r="E14" s="9">
        <f t="shared" ca="1" si="0"/>
        <v>0</v>
      </c>
      <c r="G14" t="str">
        <f ca="1">IF(FALSE=ISERROR(MATCH(TRUE,OFFSET('lista do wyboru'!$H$4:$H$132,G13,0),0)),G13+MATCH(TRUE,OFFSET('lista do wyboru'!$H$4:$H$132,G13,0),0),"")</f>
        <v/>
      </c>
    </row>
    <row r="15" spans="1:7">
      <c r="A15" s="8" t="str">
        <f ca="1">IF($G15="","--",INDEX('lista do wyboru'!$A$4:$E$132,$G15,1))</f>
        <v>--</v>
      </c>
      <c r="B15" s="8" t="str">
        <f ca="1">IF($G15="","--",INDEX('lista do wyboru'!$B$4:$E$132,$G15,1))</f>
        <v>--</v>
      </c>
      <c r="C15" s="8" t="str">
        <f ca="1">IF($G15="","--",INDEX('lista do wyboru'!$C$4:$E$132,$G15,1))</f>
        <v>--</v>
      </c>
      <c r="D15" s="9" t="str">
        <f ca="1">IF($G15="","--",INDEX('lista do wyboru'!$D$4:$E$132,$G15,1))</f>
        <v>--</v>
      </c>
      <c r="E15" s="9">
        <f t="shared" ca="1" si="0"/>
        <v>0</v>
      </c>
      <c r="G15" t="str">
        <f ca="1">IF(FALSE=ISERROR(MATCH(TRUE,OFFSET('lista do wyboru'!$H$4:$H$132,G14,0),0)),G14+MATCH(TRUE,OFFSET('lista do wyboru'!$H$4:$H$132,G14,0),0),"")</f>
        <v/>
      </c>
    </row>
    <row r="16" spans="1:7">
      <c r="A16" s="19" t="str">
        <f ca="1">IF($G16="","--",INDEX('lista do wyboru'!$A$4:$E$132,$G16,1))</f>
        <v>--</v>
      </c>
      <c r="B16" s="8" t="str">
        <f ca="1">IF($G16="","--",INDEX('lista do wyboru'!$B$4:$E$132,$G16,1))</f>
        <v>--</v>
      </c>
      <c r="C16" s="8" t="str">
        <f ca="1">IF($G16="","--",INDEX('lista do wyboru'!$C$4:$E$132,$G16,1))</f>
        <v>--</v>
      </c>
      <c r="D16" s="9" t="str">
        <f ca="1">IF($G16="","--",INDEX('lista do wyboru'!$D$4:$E$132,$G16,1))</f>
        <v>--</v>
      </c>
      <c r="E16" s="9">
        <f t="shared" ca="1" si="0"/>
        <v>0</v>
      </c>
      <c r="G16" t="str">
        <f ca="1">IF(FALSE=ISERROR(MATCH(TRUE,OFFSET('lista do wyboru'!$H$4:$H$132,G15,0),0)),G15+MATCH(TRUE,OFFSET('lista do wyboru'!$H$4:$H$132,G15,0),0),"")</f>
        <v/>
      </c>
    </row>
  </sheetData>
  <mergeCells count="1">
    <mergeCell ref="A1:E1"/>
  </mergeCells>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lista do wyboru</vt:lpstr>
      <vt:lpstr>wybrane produkty - podsumowanie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ZSP</dc:creator>
  <cp:lastModifiedBy>Agnieszka Czernik</cp:lastModifiedBy>
  <dcterms:created xsi:type="dcterms:W3CDTF">2015-06-05T18:19:00Z</dcterms:created>
  <dcterms:modified xsi:type="dcterms:W3CDTF">2020-04-17T10:18:57Z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1045-10.2.0.5871</vt:lpwstr>
  </property>
</Properties>
</file>